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intic-my.sharepoint.com/personal/mfrodriguez_mintic_gov_co/Documents/2026/BOLETIN POSTAL/4T-2025/"/>
    </mc:Choice>
  </mc:AlternateContent>
  <xr:revisionPtr revIDLastSave="1162" documentId="8_{5311DD4A-9ED5-4652-A303-7B69E0FCC576}" xr6:coauthVersionLast="47" xr6:coauthVersionMax="47" xr10:uidLastSave="{95DAF8A4-031B-4D2C-9F40-0165629FCC00}"/>
  <bookViews>
    <workbookView xWindow="-120" yWindow="-120" windowWidth="20730" windowHeight="11040" firstSheet="2" activeTab="5" xr2:uid="{CB9A2497-20E9-4EC2-8A29-2DD2F36BED48}"/>
  </bookViews>
  <sheets>
    <sheet name="Cuadros 1-2 correo" sheetId="15" r:id="rId1"/>
    <sheet name="Cuadros 3 - 4 Mensajería" sheetId="16" r:id="rId2"/>
    <sheet name="Gráficos 3-8 Correo" sheetId="5" r:id="rId3"/>
    <sheet name="Gráficos 15-20 Mensajería" sheetId="12" r:id="rId4"/>
    <sheet name="EmpresasEnvios" sheetId="13" r:id="rId5"/>
    <sheet name="EmpresasIngresos" sheetId="14" r:id="rId6"/>
  </sheets>
  <definedNames>
    <definedName name="_xlnm._FilterDatabase" localSheetId="4" hidden="1">EmpresasEnvios!$D$48:$E$58</definedName>
    <definedName name="_xlnm._FilterDatabase" localSheetId="5" hidden="1">EmpresasIngresos!$D$48:$E$58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3" l="1"/>
  <c r="H7" i="5"/>
  <c r="D50" i="14"/>
  <c r="D51" i="14"/>
  <c r="D52" i="14"/>
  <c r="D53" i="14"/>
  <c r="D54" i="14"/>
  <c r="D55" i="14"/>
  <c r="D56" i="14"/>
  <c r="D57" i="14"/>
  <c r="D58" i="14"/>
  <c r="D49" i="14"/>
  <c r="D19" i="14"/>
  <c r="D20" i="14"/>
  <c r="D21" i="14"/>
  <c r="D22" i="14"/>
  <c r="D23" i="14"/>
  <c r="D24" i="14"/>
  <c r="D25" i="14"/>
  <c r="D26" i="14"/>
  <c r="D27" i="14"/>
  <c r="D18" i="14"/>
  <c r="E8" i="16"/>
  <c r="E10" i="16"/>
  <c r="E9" i="16"/>
  <c r="E6" i="16"/>
  <c r="E5" i="16"/>
  <c r="E4" i="16"/>
  <c r="E12" i="16"/>
  <c r="E11" i="16"/>
  <c r="E7" i="16"/>
  <c r="E6" i="15" l="1"/>
  <c r="G11" i="15"/>
  <c r="E11" i="15" s="1"/>
  <c r="G10" i="15"/>
  <c r="E10" i="15" s="1"/>
  <c r="E9" i="15"/>
  <c r="E8" i="15"/>
  <c r="G7" i="15"/>
  <c r="E5" i="15"/>
  <c r="G4" i="15"/>
  <c r="E4" i="15" s="1"/>
  <c r="L38" i="5" l="1"/>
  <c r="L37" i="5"/>
  <c r="C31" i="15"/>
  <c r="C32" i="15"/>
  <c r="E54" i="14"/>
  <c r="E50" i="14"/>
  <c r="E49" i="14"/>
  <c r="F46" i="14"/>
  <c r="E58" i="14" s="1"/>
  <c r="F45" i="14"/>
  <c r="E57" i="14" s="1"/>
  <c r="F44" i="14"/>
  <c r="E56" i="14" s="1"/>
  <c r="F43" i="14"/>
  <c r="E55" i="14" s="1"/>
  <c r="F42" i="14"/>
  <c r="F41" i="14"/>
  <c r="E53" i="14" s="1"/>
  <c r="F40" i="14"/>
  <c r="E52" i="14" s="1"/>
  <c r="F39" i="14"/>
  <c r="E51" i="14" s="1"/>
  <c r="F38" i="14"/>
  <c r="F37" i="14"/>
  <c r="F15" i="14"/>
  <c r="E27" i="14" s="1"/>
  <c r="F14" i="14"/>
  <c r="E26" i="14" s="1"/>
  <c r="F13" i="14"/>
  <c r="E25" i="14" s="1"/>
  <c r="F12" i="14"/>
  <c r="E24" i="14" s="1"/>
  <c r="F11" i="14"/>
  <c r="E23" i="14" s="1"/>
  <c r="F10" i="14"/>
  <c r="E22" i="14" s="1"/>
  <c r="F9" i="14"/>
  <c r="E21" i="14" s="1"/>
  <c r="F8" i="14"/>
  <c r="E20" i="14" s="1"/>
  <c r="F7" i="14"/>
  <c r="E19" i="14" s="1"/>
  <c r="F6" i="14"/>
  <c r="E18" i="14" s="1"/>
  <c r="F44" i="13"/>
  <c r="F43" i="13"/>
  <c r="F42" i="13"/>
  <c r="F41" i="13"/>
  <c r="F40" i="13"/>
  <c r="F39" i="13"/>
  <c r="F38" i="13"/>
  <c r="F37" i="13"/>
  <c r="F36" i="13"/>
  <c r="F35" i="13"/>
  <c r="F16" i="13"/>
  <c r="F15" i="13"/>
  <c r="F14" i="13"/>
  <c r="F13" i="13"/>
  <c r="F12" i="13"/>
  <c r="F11" i="13"/>
  <c r="F10" i="13"/>
  <c r="F9" i="13"/>
  <c r="F8" i="13"/>
  <c r="E21" i="15" l="1"/>
  <c r="E22" i="15"/>
  <c r="E20" i="15"/>
  <c r="E17" i="15"/>
  <c r="E18" i="15"/>
  <c r="G19" i="15"/>
  <c r="E19" i="15" s="1"/>
</calcChain>
</file>

<file path=xl/sharedStrings.xml><?xml version="1.0" encoding="utf-8"?>
<sst xmlns="http://schemas.openxmlformats.org/spreadsheetml/2006/main" count="225" uniqueCount="75">
  <si>
    <t>Millones de envíos</t>
  </si>
  <si>
    <t>TIPO  DE ENVÍO</t>
  </si>
  <si>
    <t>ÁMBITO</t>
  </si>
  <si>
    <t>Var %</t>
  </si>
  <si>
    <t>Envíos Individuales</t>
  </si>
  <si>
    <t>Internacional</t>
  </si>
  <si>
    <t>Local</t>
  </si>
  <si>
    <t>Nacional</t>
  </si>
  <si>
    <t>Total</t>
  </si>
  <si>
    <t>Envíos Masivos</t>
  </si>
  <si>
    <t>Total Envíos</t>
  </si>
  <si>
    <t>Miles de millones de pesos</t>
  </si>
  <si>
    <t>Total Envíos Individuales</t>
  </si>
  <si>
    <t>Total Envíos Masivos</t>
  </si>
  <si>
    <t>Variación número de envíos</t>
  </si>
  <si>
    <t>Individuales</t>
  </si>
  <si>
    <t>Trim I</t>
  </si>
  <si>
    <t>Trim II</t>
  </si>
  <si>
    <t>Trim III</t>
  </si>
  <si>
    <t>Trim IV</t>
  </si>
  <si>
    <t>Variación acumulada</t>
  </si>
  <si>
    <t>T 1</t>
  </si>
  <si>
    <t>T 2</t>
  </si>
  <si>
    <t>T 3</t>
  </si>
  <si>
    <t>T 4</t>
  </si>
  <si>
    <t>Masivos</t>
  </si>
  <si>
    <t xml:space="preserve">Trim I </t>
  </si>
  <si>
    <t>Gráfico 3</t>
  </si>
  <si>
    <t xml:space="preserve">Variación ingresos </t>
  </si>
  <si>
    <t>Gráfico 8</t>
  </si>
  <si>
    <t>Gráfico 15</t>
  </si>
  <si>
    <t>Variación ingresos mensajería expresa</t>
  </si>
  <si>
    <t>Gráfico 20</t>
  </si>
  <si>
    <t>DOMINA ENTREGA TOTAL S.A.S.</t>
  </si>
  <si>
    <t>INTER RAPIDISIMO S.A</t>
  </si>
  <si>
    <t>LECTURA DE CONTADORES Y SERVICIOS COMPLEMENTARIOS A TIEMPO LTDA.</t>
  </si>
  <si>
    <t>SERVIENTREGA S.A.</t>
  </si>
  <si>
    <t>CADENA COURRIER S.A.S.</t>
  </si>
  <si>
    <t>COLVANES S.A.S.</t>
  </si>
  <si>
    <t>P Y G - S.A.S</t>
  </si>
  <si>
    <t>COORDINADORA MERCANTIL S. A.</t>
  </si>
  <si>
    <t>PRINTING DELIVERY S.A.</t>
  </si>
  <si>
    <t>PASAR EXPRESS S.A</t>
  </si>
  <si>
    <t>SUMINISTROS Y PROYECTOS ELECTRICOS S.A.S.</t>
  </si>
  <si>
    <t>INELMA SAS</t>
  </si>
  <si>
    <t>Gráfico 27</t>
  </si>
  <si>
    <t>DELTEC S.A.</t>
  </si>
  <si>
    <t>HESEGO INGENIERÍA S.A.S</t>
  </si>
  <si>
    <t>Envíos</t>
  </si>
  <si>
    <t>INDIVIDUALES</t>
  </si>
  <si>
    <t>DOMESA DE COLOMBIA S.A.</t>
  </si>
  <si>
    <t>99MINUTOS COLOMBIA S.A.S.</t>
  </si>
  <si>
    <t>FIRSTSOURCE SAS</t>
  </si>
  <si>
    <t>Gráfico 28</t>
  </si>
  <si>
    <t>MASIVOS</t>
  </si>
  <si>
    <t>DHL EXPRESS COLOMBIA LTDA</t>
  </si>
  <si>
    <t>FEDERAL EXPRESS CORPORATION</t>
  </si>
  <si>
    <t>Gráfico 29</t>
  </si>
  <si>
    <t>LATIN LOGISTICS COLOMBIA S.A.S</t>
  </si>
  <si>
    <t>Empresa</t>
  </si>
  <si>
    <t>Ingresos</t>
  </si>
  <si>
    <t>INGRESOS</t>
  </si>
  <si>
    <t>Gráfico 30</t>
  </si>
  <si>
    <t>BEYOND BORDER INTERNATIONAL COURIER S.A.S.</t>
  </si>
  <si>
    <t>GLOBAL MENSAJERÍA S.A.S.</t>
  </si>
  <si>
    <t xml:space="preserve">Cuadro 1. Envíos de correo, según tipo de envío y ámbito. Variación porcentual (IV TRIMESTRE 2024 – 2025) </t>
  </si>
  <si>
    <t xml:space="preserve">Cuadro 2. Ingresos del servicio de correo, según tipo de envío y ámbito. Variación porcentual  (IV TRIMESTRE 2024 – 2025) </t>
  </si>
  <si>
    <t>2024-4</t>
  </si>
  <si>
    <t>2025-4</t>
  </si>
  <si>
    <t xml:space="preserve">Cuadro 3. Envíos de mensajería expresa, según tipo de envío y ámbito. Variación porcentual  (IV TRIMESTRE 2024 – 2025) </t>
  </si>
  <si>
    <t xml:space="preserve">Cuadro 4. Ingresos de mensajería expresa, según tipo de envío y ámbito. Variación porcentual  (IV TRIMESTRE 2024 – 2025)  </t>
  </si>
  <si>
    <t>ENEXCOL S.A.S</t>
  </si>
  <si>
    <t>URBANO EXPRESS LOGISTICA Y MERCADEO LTDA</t>
  </si>
  <si>
    <t>CARVAJAL SOLUCIONES DE COMUNICACIONES S.A.S.</t>
  </si>
  <si>
    <t>E. S. M. LOGISTICA S.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</si>
</sst>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164" formatCode="0.0"/>
    <numFmt numFmtId="165" formatCode="#,##0.0"/>
    <numFmt numFmtId="166" formatCode="0.0%"/>
    <numFmt numFmtId="167" formatCode="_-&quot;$&quot;\ * #,##0.0_-;\-&quot;$&quot;\ * #,##0.0_-;_-&quot;$&quot;\ * &quot;-&quot;??_-;_-@_-"/>
    <numFmt numFmtId="168" formatCode="&quot;$&quot;\ #,##0.0"/>
    <numFmt numFmtId="169" formatCode="_-&quot;$&quot;\ * #,##0.000_-;\-&quot;$&quot;\ * #,##0.000_-;_-&quot;$&quot;\ * &quot;-&quot;??_-;_-@_-"/>
    <numFmt numFmtId="170" formatCode="0.000"/>
    <numFmt numFmtId="171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0" fillId="2" borderId="0" xfId="0" applyFill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0" fontId="2" fillId="2" borderId="0" xfId="0" applyFont="1" applyFill="1"/>
    <xf numFmtId="0" fontId="3" fillId="3" borderId="0" xfId="0" applyFont="1" applyFill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2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7" fontId="0" fillId="0" borderId="1" xfId="0" applyNumberFormat="1" applyBorder="1"/>
    <xf numFmtId="0" fontId="4" fillId="3" borderId="0" xfId="0" applyFont="1" applyFill="1"/>
    <xf numFmtId="164" fontId="0" fillId="0" borderId="3" xfId="0" applyNumberFormat="1" applyBorder="1" applyAlignment="1">
      <alignment horizontal="center"/>
    </xf>
    <xf numFmtId="169" fontId="0" fillId="0" borderId="1" xfId="0" applyNumberFormat="1" applyBorder="1"/>
    <xf numFmtId="0" fontId="7" fillId="5" borderId="4" xfId="0" applyFont="1" applyFill="1" applyBorder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0" fontId="6" fillId="0" borderId="6" xfId="0" applyFont="1" applyBorder="1"/>
    <xf numFmtId="164" fontId="6" fillId="0" borderId="6" xfId="0" applyNumberFormat="1" applyFont="1" applyBorder="1" applyAlignment="1">
      <alignment horizontal="center"/>
    </xf>
    <xf numFmtId="0" fontId="5" fillId="3" borderId="6" xfId="0" applyFont="1" applyFill="1" applyBorder="1"/>
    <xf numFmtId="164" fontId="5" fillId="3" borderId="6" xfId="0" applyNumberFormat="1" applyFont="1" applyFill="1" applyBorder="1" applyAlignment="1">
      <alignment horizontal="center"/>
    </xf>
    <xf numFmtId="0" fontId="6" fillId="0" borderId="5" xfId="0" applyFont="1" applyBorder="1"/>
    <xf numFmtId="164" fontId="5" fillId="4" borderId="4" xfId="0" applyNumberFormat="1" applyFont="1" applyFill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9" fontId="6" fillId="0" borderId="0" xfId="2" applyFont="1" applyAlignment="1">
      <alignment horizontal="center"/>
    </xf>
    <xf numFmtId="9" fontId="6" fillId="0" borderId="6" xfId="2" applyFont="1" applyBorder="1" applyAlignment="1">
      <alignment horizontal="center"/>
    </xf>
    <xf numFmtId="9" fontId="5" fillId="3" borderId="6" xfId="2" applyFont="1" applyFill="1" applyBorder="1" applyAlignment="1">
      <alignment horizontal="center"/>
    </xf>
    <xf numFmtId="9" fontId="6" fillId="0" borderId="5" xfId="2" applyFont="1" applyBorder="1" applyAlignment="1">
      <alignment horizontal="center"/>
    </xf>
    <xf numFmtId="9" fontId="5" fillId="4" borderId="4" xfId="2" applyFont="1" applyFill="1" applyBorder="1" applyAlignment="1">
      <alignment horizontal="center"/>
    </xf>
    <xf numFmtId="168" fontId="6" fillId="0" borderId="0" xfId="3" applyNumberFormat="1" applyFont="1" applyAlignment="1">
      <alignment horizontal="center"/>
    </xf>
    <xf numFmtId="168" fontId="6" fillId="0" borderId="6" xfId="3" applyNumberFormat="1" applyFont="1" applyBorder="1" applyAlignment="1">
      <alignment horizontal="center"/>
    </xf>
    <xf numFmtId="168" fontId="5" fillId="3" borderId="6" xfId="3" applyNumberFormat="1" applyFont="1" applyFill="1" applyBorder="1" applyAlignment="1">
      <alignment horizontal="center"/>
    </xf>
    <xf numFmtId="168" fontId="6" fillId="0" borderId="5" xfId="3" applyNumberFormat="1" applyFont="1" applyBorder="1" applyAlignment="1">
      <alignment horizontal="center"/>
    </xf>
    <xf numFmtId="168" fontId="5" fillId="4" borderId="4" xfId="3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center"/>
    </xf>
    <xf numFmtId="166" fontId="0" fillId="0" borderId="0" xfId="2" applyNumberFormat="1" applyFont="1"/>
    <xf numFmtId="9" fontId="0" fillId="0" borderId="0" xfId="0" applyNumberFormat="1"/>
    <xf numFmtId="170" fontId="0" fillId="0" borderId="0" xfId="0" applyNumberFormat="1"/>
    <xf numFmtId="0" fontId="2" fillId="0" borderId="7" xfId="0" applyFont="1" applyBorder="1" applyAlignment="1">
      <alignment horizontal="center"/>
    </xf>
    <xf numFmtId="9" fontId="6" fillId="0" borderId="0" xfId="2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66" fontId="5" fillId="3" borderId="6" xfId="2" applyNumberFormat="1" applyFont="1" applyFill="1" applyBorder="1" applyAlignment="1">
      <alignment horizontal="center"/>
    </xf>
    <xf numFmtId="166" fontId="5" fillId="4" borderId="4" xfId="2" applyNumberFormat="1" applyFont="1" applyFill="1" applyBorder="1" applyAlignment="1">
      <alignment horizontal="center"/>
    </xf>
    <xf numFmtId="44" fontId="0" fillId="0" borderId="1" xfId="3" applyFont="1" applyBorder="1"/>
    <xf numFmtId="171" fontId="0" fillId="0" borderId="1" xfId="0" applyNumberFormat="1" applyBorder="1"/>
    <xf numFmtId="0" fontId="5" fillId="4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9" fontId="0" fillId="0" borderId="0" xfId="3" applyNumberFormat="1" applyFont="1"/>
  </cellXfs>
  <cellStyles count="4">
    <cellStyle name="Moneda" xfId="3" builtinId="4"/>
    <cellStyle name="Normal" xfId="0" builtinId="0"/>
    <cellStyle name="Porcentaje" xfId="2" builtinId="5"/>
    <cellStyle name="Porcentaje 2" xfId="1" xr:uid="{FCA6FA9C-0521-4C92-BF3D-9236E92FE534}"/>
  </cellStyles>
  <dxfs count="0"/>
  <tableStyles count="0" defaultTableStyle="TableStyleMedium2" defaultPivotStyle="PivotStyleLight16"/>
  <colors>
    <mruColors>
      <color rgb="FFDA723F"/>
      <color rgb="FF255086"/>
      <color rgb="FF43B2D7"/>
      <color rgb="FFE8A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/>
              <a:t>Variación 2024-2025</a:t>
            </a:r>
          </a:p>
        </c:rich>
      </c:tx>
      <c:layout>
        <c:manualLayout>
          <c:xMode val="edge"/>
          <c:yMode val="edge"/>
          <c:x val="0.21080895323913579"/>
          <c:y val="4.4861913937058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3557122230414084"/>
          <c:y val="0.20957205415243402"/>
          <c:w val="0.60877986905911852"/>
          <c:h val="0.616492341433603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'Gráficos 3-8 Correo'!$C$7</c:f>
              <c:strCache>
                <c:ptCount val="1"/>
                <c:pt idx="0">
                  <c:v>Individuales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73242143536307E-3"/>
                  <c:y val="4.0911561123966218E-3"/>
                </c:manualLayout>
              </c:layout>
              <c:tx>
                <c:rich>
                  <a:bodyPr/>
                  <a:lstStyle/>
                  <a:p>
                    <a:fld id="{5DF27348-B14A-4172-93D3-33F88166BC0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EFB-426F-A9E0-C1EB5D62727B}"/>
                </c:ext>
              </c:extLst>
            </c:dLbl>
            <c:dLbl>
              <c:idx val="1"/>
              <c:layout>
                <c:manualLayout>
                  <c:x val="-1.6192511986363105E-2"/>
                  <c:y val="0"/>
                </c:manualLayout>
              </c:layout>
              <c:tx>
                <c:rich>
                  <a:bodyPr/>
                  <a:lstStyle/>
                  <a:p>
                    <a:fld id="{6B0B6975-154C-4D44-8511-1428FCC3337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C2C-42D8-87DD-A19F96184BAA}"/>
                </c:ext>
              </c:extLst>
            </c:dLbl>
            <c:dLbl>
              <c:idx val="2"/>
              <c:layout>
                <c:manualLayout>
                  <c:x val="-1.41426254593243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56-4700-82A0-CF5B59D9C67E}"/>
                </c:ext>
              </c:extLst>
            </c:dLbl>
            <c:dLbl>
              <c:idx val="3"/>
              <c:layout>
                <c:manualLayout>
                  <c:x val="2.5650378551775144E-3"/>
                  <c:y val="-3.750183113928222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56-4700-82A0-CF5B59D9C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'Gráficos 3-8 Correo'!$D$6:$H$6</c15:sqref>
                  </c15:fullRef>
                </c:ext>
              </c:extLst>
              <c:f>'Gráficos 3-8 Correo'!$D$6:$G$6</c:f>
              <c:strCache>
                <c:ptCount val="4"/>
                <c:pt idx="0">
                  <c:v>Trim I</c:v>
                </c:pt>
                <c:pt idx="1">
                  <c:v>Trim II</c:v>
                </c:pt>
                <c:pt idx="2">
                  <c:v>Trim III</c:v>
                </c:pt>
                <c:pt idx="3">
                  <c:v>Trim 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3-8 Correo'!$D$7:$H$7</c15:sqref>
                  </c15:fullRef>
                </c:ext>
              </c:extLst>
              <c:f>'Gráficos 3-8 Correo'!$D$7:$G$7</c:f>
              <c:numCache>
                <c:formatCode>0</c:formatCode>
                <c:ptCount val="4"/>
                <c:pt idx="0">
                  <c:v>55</c:v>
                </c:pt>
                <c:pt idx="1">
                  <c:v>-25</c:v>
                </c:pt>
                <c:pt idx="2">
                  <c:v>-38</c:v>
                </c:pt>
                <c:pt idx="3">
                  <c:v>-41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FB-426F-A9E0-C1EB5D62727B}"/>
            </c:ext>
          </c:extLst>
        </c:ser>
        <c:ser>
          <c:idx val="1"/>
          <c:order val="1"/>
          <c:tx>
            <c:strRef>
              <c:f>'Gráficos 3-8 Correo'!$C$8</c:f>
              <c:strCache>
                <c:ptCount val="1"/>
                <c:pt idx="0">
                  <c:v>Masivos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5C83E49-CFD6-4FCE-9259-137BCD338FC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FB-426F-A9E0-C1EB5D62727B}"/>
                </c:ext>
              </c:extLst>
            </c:dLbl>
            <c:dLbl>
              <c:idx val="1"/>
              <c:layout>
                <c:manualLayout>
                  <c:x val="-1.2698865568009336E-2"/>
                  <c:y val="-1.6530921120497075E-2"/>
                </c:manualLayout>
              </c:layout>
              <c:tx>
                <c:rich>
                  <a:bodyPr/>
                  <a:lstStyle/>
                  <a:p>
                    <a:fld id="{6C46BA2F-B183-495E-BCB5-58D599DD4AE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C2C-42D8-87DD-A19F96184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'Gráficos 3-8 Correo'!$D$6:$H$6</c15:sqref>
                  </c15:fullRef>
                </c:ext>
              </c:extLst>
              <c:f>'Gráficos 3-8 Correo'!$D$6:$G$6</c:f>
              <c:strCache>
                <c:ptCount val="4"/>
                <c:pt idx="0">
                  <c:v>Trim I</c:v>
                </c:pt>
                <c:pt idx="1">
                  <c:v>Trim II</c:v>
                </c:pt>
                <c:pt idx="2">
                  <c:v>Trim III</c:v>
                </c:pt>
                <c:pt idx="3">
                  <c:v>Trim 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3-8 Correo'!$D$8:$H$8</c15:sqref>
                  </c15:fullRef>
                </c:ext>
              </c:extLst>
              <c:f>'Gráficos 3-8 Correo'!$D$8:$G$8</c:f>
              <c:numCache>
                <c:formatCode>0</c:formatCode>
                <c:ptCount val="4"/>
                <c:pt idx="0">
                  <c:v>-38</c:v>
                </c:pt>
                <c:pt idx="1">
                  <c:v>-36</c:v>
                </c:pt>
                <c:pt idx="2">
                  <c:v>8</c:v>
                </c:pt>
                <c:pt idx="3">
                  <c:v>-38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FB-426F-A9E0-C1EB5D62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50"/>
        <c:axId val="1394183503"/>
        <c:axId val="1481889391"/>
      </c:barChart>
      <c:catAx>
        <c:axId val="1394183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81889391"/>
        <c:crosses val="autoZero"/>
        <c:auto val="1"/>
        <c:lblAlgn val="ctr"/>
        <c:lblOffset val="100"/>
        <c:tickLblSkip val="1"/>
        <c:noMultiLvlLbl val="0"/>
      </c:catAx>
      <c:valAx>
        <c:axId val="1481889391"/>
        <c:scaling>
          <c:orientation val="minMax"/>
          <c:max val="70"/>
          <c:min val="-40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nextTo"/>
        <c:crossAx val="1394183503"/>
        <c:crosses val="autoZero"/>
        <c:crossBetween val="between"/>
        <c:majorUnit val="2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022709526900533"/>
          <c:y val="6.2534885708527638E-2"/>
          <c:w val="0.47348855586600064"/>
          <c:h val="0.839262833983947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8A04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EmpresasEnvios!$D$49:$D$60</c15:sqref>
                  </c15:fullRef>
                </c:ext>
              </c:extLst>
              <c:f>EmpresasEnvios!$D$49:$D$58</c:f>
              <c:strCache>
                <c:ptCount val="10"/>
                <c:pt idx="0">
                  <c:v>INELMA SAS</c:v>
                </c:pt>
                <c:pt idx="1">
                  <c:v>CARVAJAL SOLUCIONES DE COMUNICACIONES S.A.S.</c:v>
                </c:pt>
                <c:pt idx="2">
                  <c:v>SERVIENTREGA S.A.</c:v>
                </c:pt>
                <c:pt idx="3">
                  <c:v>DELTEC S.A.</c:v>
                </c:pt>
                <c:pt idx="4">
                  <c:v>URBANO EXPRESS LOGISTICA Y MERCADEO LTDA</c:v>
                </c:pt>
                <c:pt idx="5">
                  <c:v>CADENA COURRIER S.A.S.</c:v>
                </c:pt>
                <c:pt idx="6">
                  <c:v>SUMINISTROS Y PROYECTOS ELECTRICOS S.A.S.</c:v>
                </c:pt>
                <c:pt idx="7">
                  <c:v>HESEGO INGENIERÍA S.A.S</c:v>
                </c:pt>
                <c:pt idx="8">
                  <c:v>P Y G - S.A.S</c:v>
                </c:pt>
                <c:pt idx="9">
                  <c:v>DOMINA ENTREGA TOTAL S.A.S.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EmpresasEnvios!$E$49:$E$60</c15:sqref>
                  </c15:fullRef>
                </c:ext>
              </c:extLst>
              <c:f>EmpresasEnvios!$E$49:$E$58</c:f>
              <c:numCache>
                <c:formatCode>General</c:formatCode>
                <c:ptCount val="10"/>
                <c:pt idx="0" formatCode="0.0">
                  <c:v>1</c:v>
                </c:pt>
                <c:pt idx="1">
                  <c:v>1.1000000000000001</c:v>
                </c:pt>
                <c:pt idx="2" formatCode="0.0">
                  <c:v>1.1000000000000001</c:v>
                </c:pt>
                <c:pt idx="3">
                  <c:v>1.2</c:v>
                </c:pt>
                <c:pt idx="4" formatCode="0.0">
                  <c:v>1.2</c:v>
                </c:pt>
                <c:pt idx="5" formatCode="0.0">
                  <c:v>1.2</c:v>
                </c:pt>
                <c:pt idx="6">
                  <c:v>1.2</c:v>
                </c:pt>
                <c:pt idx="7">
                  <c:v>1.3</c:v>
                </c:pt>
                <c:pt idx="8">
                  <c:v>2.6</c:v>
                </c:pt>
                <c:pt idx="9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1-464E-9034-0D1AE305FD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"/>
        <c:axId val="1259778799"/>
        <c:axId val="1259768399"/>
      </c:barChart>
      <c:catAx>
        <c:axId val="125977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9768399"/>
        <c:crosses val="autoZero"/>
        <c:auto val="1"/>
        <c:lblAlgn val="ctr"/>
        <c:lblOffset val="100"/>
        <c:noMultiLvlLbl val="0"/>
      </c:catAx>
      <c:valAx>
        <c:axId val="125976839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envíos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crossAx val="125977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97362829646288E-2"/>
          <c:y val="5.1597946051746689E-2"/>
          <c:w val="0.84553294474554319"/>
          <c:h val="0.579412466444979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5508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EmpresasIngresos!$D$18:$D$27</c:f>
              <c:strCache>
                <c:ptCount val="10"/>
                <c:pt idx="0">
                  <c:v>INTER RAPIDISIMO S.A</c:v>
                </c:pt>
                <c:pt idx="1">
                  <c:v>COORDINADORA MERCANTIL S. A.</c:v>
                </c:pt>
                <c:pt idx="2">
                  <c:v>SERVIENTREGA S.A.</c:v>
                </c:pt>
                <c:pt idx="3">
                  <c:v>COLVANES S.A.S.</c:v>
                </c:pt>
                <c:pt idx="4">
                  <c:v>PASAR EXPRESS S.A</c:v>
                </c:pt>
                <c:pt idx="5">
                  <c:v>DHL EXPRESS COLOMBIA LTDA</c:v>
                </c:pt>
                <c:pt idx="6">
                  <c:v>LATIN LOGISTICS COLOMBIA S.A.S</c:v>
                </c:pt>
                <c:pt idx="7">
                  <c:v>DOMINA ENTREGA TOTAL S.A.S.</c:v>
                </c:pt>
                <c:pt idx="8">
                  <c:v>FEDERAL EXPRESS CORPORATION</c:v>
                </c:pt>
                <c:pt idx="9">
                  <c:v>GLOBAL MENSAJERÍA S.A.S.</c:v>
                </c:pt>
              </c:strCache>
            </c:strRef>
          </c:cat>
          <c:val>
            <c:numRef>
              <c:f>EmpresasIngresos!$E$18:$E$27</c:f>
              <c:numCache>
                <c:formatCode>_-"$"\ * #,##0.0_-;\-"$"\ * #,##0.0_-;_-"$"\ * "-"??_-;_-@_-</c:formatCode>
                <c:ptCount val="10"/>
                <c:pt idx="0">
                  <c:v>247.71662089599999</c:v>
                </c:pt>
                <c:pt idx="1">
                  <c:v>131.75417010199999</c:v>
                </c:pt>
                <c:pt idx="2">
                  <c:v>100.905919204</c:v>
                </c:pt>
                <c:pt idx="3">
                  <c:v>75.560543230999997</c:v>
                </c:pt>
                <c:pt idx="4">
                  <c:v>39.696039206000002</c:v>
                </c:pt>
                <c:pt idx="5">
                  <c:v>25.465552261999999</c:v>
                </c:pt>
                <c:pt idx="6">
                  <c:v>22.546537616999998</c:v>
                </c:pt>
                <c:pt idx="7">
                  <c:v>18.825267543999999</c:v>
                </c:pt>
                <c:pt idx="8">
                  <c:v>13.689869712</c:v>
                </c:pt>
                <c:pt idx="9">
                  <c:v>12.756306317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F-49B8-9FED-1ED0724352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"/>
        <c:axId val="1434960703"/>
        <c:axId val="1434945311"/>
      </c:barChart>
      <c:catAx>
        <c:axId val="143496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34945311"/>
        <c:crosses val="autoZero"/>
        <c:auto val="1"/>
        <c:lblAlgn val="ctr"/>
        <c:lblOffset val="100"/>
        <c:noMultiLvlLbl val="0"/>
      </c:catAx>
      <c:valAx>
        <c:axId val="143494531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800"/>
                  <a:t>Miles de millones</a:t>
                </a:r>
              </a:p>
            </c:rich>
          </c:tx>
          <c:layout>
            <c:manualLayout>
              <c:xMode val="edge"/>
              <c:yMode val="edge"/>
              <c:x val="2.6941405051641269E-2"/>
              <c:y val="0.2084885258219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\ * #,##0.0_-;\-&quot;$&quot;\ * #,##0.0_-;_-&quot;$&quot;\ * &quot;-&quot;??_-;_-@_-" sourceLinked="1"/>
        <c:majorTickMark val="none"/>
        <c:minorTickMark val="none"/>
        <c:tickLblPos val="nextTo"/>
        <c:crossAx val="143496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13619994118077E-2"/>
          <c:y val="4.6206109454651818E-2"/>
          <c:w val="0.87341978658587349"/>
          <c:h val="0.611568325260804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EmpresasIngresos!$D$49:$D$58</c:f>
              <c:strCache>
                <c:ptCount val="10"/>
                <c:pt idx="0">
                  <c:v>99MINUTOS COLOMBIA S.A.S.</c:v>
                </c:pt>
                <c:pt idx="1">
                  <c:v>DOMESA DE COLOMBIA S.A.</c:v>
                </c:pt>
                <c:pt idx="2">
                  <c:v>DOMINA ENTREGA TOTAL S.A.S.</c:v>
                </c:pt>
                <c:pt idx="3">
                  <c:v>P Y G - S.A.S</c:v>
                </c:pt>
                <c:pt idx="4">
                  <c:v>FIRSTSOURCE SAS</c:v>
                </c:pt>
                <c:pt idx="5">
                  <c:v>PRINTING DELIVERY S.A.</c:v>
                </c:pt>
                <c:pt idx="6">
                  <c:v>CADENA COURRIER S.A.S.</c:v>
                </c:pt>
                <c:pt idx="7">
                  <c:v>E. S. M. LOGISTICA S. A. S.</c:v>
                </c:pt>
                <c:pt idx="8">
                  <c:v>URBANO EXPRESS LOGISTICA Y MERCADEO LTDA</c:v>
                </c:pt>
                <c:pt idx="9">
                  <c:v>SERVIENTREGA S.A.</c:v>
                </c:pt>
              </c:strCache>
            </c:strRef>
          </c:cat>
          <c:val>
            <c:numRef>
              <c:f>EmpresasIngresos!$E$49:$E$58</c:f>
              <c:numCache>
                <c:formatCode>_-"$"\ * #,##0.0_-;\-"$"\ * #,##0.0_-;_-"$"\ * "-"??_-;_-@_-</c:formatCode>
                <c:ptCount val="10"/>
                <c:pt idx="0">
                  <c:v>5.6029480429999996</c:v>
                </c:pt>
                <c:pt idx="1">
                  <c:v>5.4573704449999996</c:v>
                </c:pt>
                <c:pt idx="2">
                  <c:v>4.1917582449999999</c:v>
                </c:pt>
                <c:pt idx="3">
                  <c:v>2.3975575199999999</c:v>
                </c:pt>
                <c:pt idx="4">
                  <c:v>2.379988972</c:v>
                </c:pt>
                <c:pt idx="5">
                  <c:v>2.0188198399999999</c:v>
                </c:pt>
                <c:pt idx="6">
                  <c:v>1.7422048080000001</c:v>
                </c:pt>
                <c:pt idx="7">
                  <c:v>1.702028855</c:v>
                </c:pt>
                <c:pt idx="8">
                  <c:v>1.675622382</c:v>
                </c:pt>
                <c:pt idx="9">
                  <c:v>1.5544004929999999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1-4579-BA8C-A4F2AE976A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"/>
        <c:axId val="1434942815"/>
        <c:axId val="1434955711"/>
      </c:barChart>
      <c:catAx>
        <c:axId val="14349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34955711"/>
        <c:crosses val="autoZero"/>
        <c:auto val="1"/>
        <c:lblAlgn val="ctr"/>
        <c:lblOffset val="100"/>
        <c:noMultiLvlLbl val="0"/>
      </c:catAx>
      <c:valAx>
        <c:axId val="143495571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800"/>
                  <a:t>Miles de millones</a:t>
                </a:r>
              </a:p>
            </c:rich>
          </c:tx>
          <c:layout>
            <c:manualLayout>
              <c:xMode val="edge"/>
              <c:yMode val="edge"/>
              <c:x val="3.3435989634488086E-2"/>
              <c:y val="0.22038432250773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\ * #,##0.0_-;\-&quot;$&quot;\ * #,##0.0_-;_-&quot;$&quot;\ * &quot;-&quot;??_-;_-@_-" sourceLinked="1"/>
        <c:majorTickMark val="none"/>
        <c:minorTickMark val="none"/>
        <c:tickLblPos val="nextTo"/>
        <c:crossAx val="143494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200"/>
              <a:t>Envíos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79690038745157"/>
          <c:y val="0.10050487377130524"/>
          <c:w val="0.84359455068116485"/>
          <c:h val="0.649745273514870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'Gráficos 3-8 Correo'!$C$13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3B2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'Gráficos 3-8 Correo'!$D$11:$K$12</c15:sqref>
                  </c15:fullRef>
                </c:ext>
              </c:extLst>
              <c:f>('Gráficos 3-8 Correo'!$G$11:$G$12,'Gráficos 3-8 Correo'!$K$11:$K$12)</c:f>
              <c:multiLvlStrCache>
                <c:ptCount val="2"/>
                <c:lvl>
                  <c:pt idx="0">
                    <c:v>Trim IV</c:v>
                  </c:pt>
                  <c:pt idx="1">
                    <c:v>Trim IV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3-8 Correo'!$D$13:$K$13</c15:sqref>
                  </c15:fullRef>
                </c:ext>
              </c:extLst>
              <c:f>('Gráficos 3-8 Correo'!$G$13,'Gráficos 3-8 Correo'!$K$13)</c:f>
              <c:numCache>
                <c:formatCode>0.0</c:formatCode>
                <c:ptCount val="2"/>
                <c:pt idx="0">
                  <c:v>2.4</c:v>
                </c:pt>
                <c:pt idx="1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9-49B1-B17A-6990DA79C39F}"/>
            </c:ext>
          </c:extLst>
        </c:ser>
        <c:ser>
          <c:idx val="3"/>
          <c:order val="1"/>
          <c:tx>
            <c:strRef>
              <c:f>'Gráficos 3-8 Correo'!$C$14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5508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'Gráficos 3-8 Correo'!$D$11:$K$12</c15:sqref>
                  </c15:fullRef>
                </c:ext>
              </c:extLst>
              <c:f>('Gráficos 3-8 Correo'!$G$11:$G$12,'Gráficos 3-8 Correo'!$K$11:$K$12)</c:f>
              <c:multiLvlStrCache>
                <c:ptCount val="2"/>
                <c:lvl>
                  <c:pt idx="0">
                    <c:v>Trim IV</c:v>
                  </c:pt>
                  <c:pt idx="1">
                    <c:v>Trim IV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3-8 Correo'!$D$14:$K$14</c15:sqref>
                  </c15:fullRef>
                </c:ext>
              </c:extLst>
              <c:f>('Gráficos 3-8 Correo'!$G$14,'Gráficos 3-8 Correo'!$K$14)</c:f>
              <c:numCache>
                <c:formatCode>0.0</c:formatCode>
                <c:ptCount val="2"/>
                <c:pt idx="0">
                  <c:v>1.4</c:v>
                </c:pt>
                <c:pt idx="1">
                  <c:v>2.4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'Gráficos 3-8 Correo'!$D$14</c15:sqref>
                  <c15:dLbl>
                    <c:idx val="-1"/>
                    <c:layout>
                      <c:manualLayout>
                        <c:x val="1.3071895424836602E-2"/>
                        <c:y val="4.0874192774923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C15-4653-A43F-D6CB03FDF3BD}"/>
                      </c:ext>
                    </c:extLst>
                  </c15:dLbl>
                </c15:categoryFilterException>
                <c15:categoryFilterException>
                  <c15:sqref>'Gráficos 3-8 Correo'!$E$14</c15:sqref>
                  <c15:dLbl>
                    <c:idx val="-1"/>
                    <c:layout>
                      <c:manualLayout>
                        <c:x val="1.7429193899782137E-2"/>
                        <c:y val="1.2262257832476959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CC15-4653-A43F-D6CB03FDF3BD}"/>
                      </c:ext>
                    </c:extLst>
                  </c15:dLbl>
                </c15:categoryFilterException>
                <c15:categoryFilterException>
                  <c15:sqref>'Gráficos 3-8 Correo'!$F$14</c15:sqref>
                  <c15:dLbl>
                    <c:idx val="-1"/>
                    <c:layout>
                      <c:manualLayout>
                        <c:x val="1.7429193899782053E-2"/>
                        <c:y val="2.0437096387461599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CC15-4653-A43F-D6CB03FDF3B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1479-49B1-B17A-6990DA79C3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0119919"/>
        <c:axId val="1781415023"/>
        <c:extLst/>
      </c:barChart>
      <c:catAx>
        <c:axId val="133011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415023"/>
        <c:crosses val="autoZero"/>
        <c:auto val="1"/>
        <c:lblAlgn val="ctr"/>
        <c:lblOffset val="100"/>
        <c:noMultiLvlLbl val="0"/>
      </c:catAx>
      <c:valAx>
        <c:axId val="1781415023"/>
        <c:scaling>
          <c:orientation val="minMax"/>
          <c:max val="6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envíos</a:t>
                </a:r>
              </a:p>
            </c:rich>
          </c:tx>
          <c:layout>
            <c:manualLayout>
              <c:xMode val="edge"/>
              <c:yMode val="edge"/>
              <c:x val="1.5883399190485804E-2"/>
              <c:y val="0.260837665346672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crossAx val="1330119919"/>
        <c:crosses val="autoZero"/>
        <c:crossBetween val="between"/>
        <c:majorUnit val="3"/>
        <c:minorUnit val="2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5329126739275818"/>
          <c:y val="0.91020296241743337"/>
          <c:w val="0.29341746521448359"/>
          <c:h val="8.0282179232210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/>
              <a:t>Ingresos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3161292342288875"/>
          <c:y val="0.12940167225008881"/>
          <c:w val="0.62942564883863206"/>
          <c:h val="0.6087324786022009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'Gráficos 3-8 Correo'!$C$44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01346511601126E-3"/>
                  <c:y val="-8.2355156493500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4-4311-BBB1-53C30CE7E4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'Gráficos 3-8 Correo'!$D$42:$K$43</c15:sqref>
                  </c15:fullRef>
                </c:ext>
              </c:extLst>
              <c:f>('Gráficos 3-8 Correo'!$G$42:$G$43,'Gráficos 3-8 Correo'!$J$42:$J$43)</c:f>
              <c:multiLvlStrCache>
                <c:ptCount val="2"/>
                <c:lvl>
                  <c:pt idx="0">
                    <c:v>Trim IV</c:v>
                  </c:pt>
                  <c:pt idx="1">
                    <c:v>Trim III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3-8 Correo'!$D$44:$K$44</c15:sqref>
                  </c15:fullRef>
                </c:ext>
              </c:extLst>
              <c:f>('Gráficos 3-8 Correo'!$G$44,'Gráficos 3-8 Correo'!$J$44)</c:f>
              <c:numCache>
                <c:formatCode>#,##0.0</c:formatCode>
                <c:ptCount val="2"/>
                <c:pt idx="0">
                  <c:v>18.899999999999999</c:v>
                </c:pt>
                <c:pt idx="1">
                  <c:v>2.2000000000000002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'Gráficos 3-8 Correo'!$E$44</c15:sqref>
                  <c15:dLbl>
                    <c:idx val="-1"/>
                    <c:layout>
                      <c:manualLayout>
                        <c:x val="-3.5912822007714486E-2"/>
                        <c:y val="1.1973163117923869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29D-4289-B656-BBB64B1149FC}"/>
                      </c:ext>
                    </c:extLst>
                  </c15:dLbl>
                </c15:categoryFilterException>
                <c15:categoryFilterException>
                  <c15:sqref>'Gráficos 3-8 Correo'!$I$44</c15:sqref>
                  <c15:dLbl>
                    <c:idx val="0"/>
                    <c:layout>
                      <c:manualLayout>
                        <c:x val="-1.9306046440922736E-2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129D-4289-B656-BBB64B1149F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41C4-4F82-9033-9CA5505C5CC5}"/>
            </c:ext>
          </c:extLst>
        </c:ser>
        <c:ser>
          <c:idx val="3"/>
          <c:order val="1"/>
          <c:tx>
            <c:strRef>
              <c:f>'Gráficos 3-8 Correo'!$C$45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A723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237627576792094E-2"/>
                  <c:y val="-1.46805777636324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4-4311-BBB1-53C30CE7E45D}"/>
                </c:ext>
              </c:extLst>
            </c:dLbl>
            <c:dLbl>
              <c:idx val="1"/>
              <c:layout>
                <c:manualLayout>
                  <c:x val="1.6219512584489781E-2"/>
                  <c:y val="-7.044433501611100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3F-4093-A974-6086570636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'Gráficos 3-8 Correo'!$D$42:$K$43</c15:sqref>
                  </c15:fullRef>
                </c:ext>
              </c:extLst>
              <c:f>('Gráficos 3-8 Correo'!$G$42:$G$43,'Gráficos 3-8 Correo'!$J$42:$J$43)</c:f>
              <c:multiLvlStrCache>
                <c:ptCount val="2"/>
                <c:lvl>
                  <c:pt idx="0">
                    <c:v>Trim IV</c:v>
                  </c:pt>
                  <c:pt idx="1">
                    <c:v>Trim III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3-8 Correo'!$D$45:$K$45</c15:sqref>
                  </c15:fullRef>
                </c:ext>
              </c:extLst>
              <c:f>('Gráficos 3-8 Correo'!$G$45,'Gráficos 3-8 Correo'!$J$45)</c:f>
              <c:numCache>
                <c:formatCode>#,##0.0</c:formatCode>
                <c:ptCount val="2"/>
                <c:pt idx="0">
                  <c:v>19.100000000000001</c:v>
                </c:pt>
                <c:pt idx="1">
                  <c:v>2.1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'Gráficos 3-8 Correo'!$E$45</c15:sqref>
                  <c15:dLbl>
                    <c:idx val="-1"/>
                    <c:layout>
                      <c:manualLayout>
                        <c:x val="1.1583627864553643E-2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129D-4289-B656-BBB64B1149FC}"/>
                      </c:ext>
                    </c:extLst>
                  </c15:dLbl>
                </c15:categoryFilterException>
                <c15:categoryFilterException>
                  <c15:sqref>'Gráficos 3-8 Correo'!$F$45</c15:sqref>
                  <c15:dLbl>
                    <c:idx val="-1"/>
                    <c:layout>
                      <c:manualLayout>
                        <c:x val="3.6493903315102348E-2"/>
                        <c:y val="4.5586129859505045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129D-4289-B656-BBB64B1149FC}"/>
                      </c:ext>
                    </c:extLst>
                  </c15:dLbl>
                </c15:categoryFilterException>
                <c15:categoryFilterException>
                  <c15:sqref>'Gráficos 3-8 Correo'!$K$45</c15:sqref>
                  <c15:dLbl>
                    <c:idx val="1"/>
                    <c:layout>
                      <c:manualLayout>
                        <c:x val="1.21646344383673E-2"/>
                        <c:y val="-7.0444335016111005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129D-4289-B656-BBB64B1149F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41C4-4F82-9033-9CA5505C5C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1"/>
        <c:overlap val="-27"/>
        <c:axId val="1330119919"/>
        <c:axId val="1781415023"/>
        <c:extLst/>
      </c:barChart>
      <c:catAx>
        <c:axId val="1330119919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1415023"/>
        <c:crosses val="autoZero"/>
        <c:auto val="1"/>
        <c:lblAlgn val="ctr"/>
        <c:lblOffset val="100"/>
        <c:noMultiLvlLbl val="0"/>
      </c:catAx>
      <c:valAx>
        <c:axId val="1781415023"/>
        <c:scaling>
          <c:orientation val="minMax"/>
          <c:max val="20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</a:t>
                </a:r>
                <a:r>
                  <a:rPr lang="es-CO" baseline="0"/>
                  <a:t> de m</a:t>
                </a:r>
                <a:r>
                  <a:rPr lang="es-CO"/>
                  <a:t>illones de pesos</a:t>
                </a:r>
              </a:p>
            </c:rich>
          </c:tx>
          <c:layout>
            <c:manualLayout>
              <c:xMode val="edge"/>
              <c:yMode val="edge"/>
              <c:x val="2.9215246729835515E-2"/>
              <c:y val="0.28151827175449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1"/>
        <c:majorTickMark val="none"/>
        <c:minorTickMark val="none"/>
        <c:tickLblPos val="nextTo"/>
        <c:crossAx val="133011991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Variación 2024 - 2025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003315007932341"/>
          <c:y val="0.1255586854460094"/>
          <c:w val="0.6855976137514328"/>
          <c:h val="0.661047838633430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'Gráficos 3-8 Correo'!$C$38</c:f>
              <c:strCache>
                <c:ptCount val="1"/>
                <c:pt idx="0">
                  <c:v>Individuales</c:v>
                </c:pt>
              </c:strCache>
            </c:strRef>
          </c:tx>
          <c:spPr>
            <a:solidFill>
              <a:srgbClr val="43B2D7"/>
            </a:solidFill>
            <a:ln>
              <a:solidFill>
                <a:srgbClr val="43B2D7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25508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6E9C25B-BB8B-452F-87CD-B7EDA789B515}" type="VALUE">
                      <a:rPr lang="en-US">
                        <a:solidFill>
                          <a:srgbClr val="255086"/>
                        </a:solidFill>
                      </a:rPr>
                      <a:pPr>
                        <a:defRPr>
                          <a:solidFill>
                            <a:srgbClr val="255086"/>
                          </a:solidFill>
                        </a:defRPr>
                      </a:pPr>
                      <a:t>[VALOR]</a:t>
                    </a:fld>
                    <a:r>
                      <a:rPr lang="en-US">
                        <a:solidFill>
                          <a:srgbClr val="255086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25508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7288-4153-866C-DCA909CFA10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99C196-28BD-44E4-A9D2-D1C9A46D8DB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969-4DDE-9AE7-C5758FA0B3A6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A8CFBA2-7366-4352-B0F7-B5B4E11BFCE2}" type="VALUE">
                      <a:rPr lang="en-US" b="1">
                        <a:solidFill>
                          <a:srgbClr val="002060"/>
                        </a:solidFill>
                      </a:rPr>
                      <a:pPr>
                        <a:defRPr b="1">
                          <a:solidFill>
                            <a:srgbClr val="002060"/>
                          </a:solidFill>
                        </a:defRPr>
                      </a:pPr>
                      <a:t>[VALOR]</a:t>
                    </a:fld>
                    <a:r>
                      <a:rPr lang="en-US" b="1">
                        <a:solidFill>
                          <a:srgbClr val="002060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A73-47CF-AC09-A0283DA1E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'Gráficos 3-8 Correo'!$D$37:$G$37</c15:sqref>
                  </c15:fullRef>
                </c:ext>
              </c:extLst>
              <c:f>'Gráficos 3-8 Correo'!$D$37:$F$37</c:f>
              <c:strCache>
                <c:ptCount val="3"/>
                <c:pt idx="0">
                  <c:v>Trim I</c:v>
                </c:pt>
                <c:pt idx="1">
                  <c:v>Trim II</c:v>
                </c:pt>
                <c:pt idx="2">
                  <c:v>Trim 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3-8 Correo'!$D$38:$G$38</c15:sqref>
                  </c15:fullRef>
                </c:ext>
              </c:extLst>
              <c:f>'Gráficos 3-8 Correo'!$D$38:$F$38</c:f>
              <c:numCache>
                <c:formatCode>0</c:formatCode>
                <c:ptCount val="3"/>
                <c:pt idx="0">
                  <c:v>-2</c:v>
                </c:pt>
                <c:pt idx="1">
                  <c:v>1</c:v>
                </c:pt>
                <c:pt idx="2" formatCode="0.0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'Gráficos 3-8 Correo'!$G$38</c15:sqref>
                  <c15:dLbl>
                    <c:idx val="2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rgbClr val="00206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CO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BAE9-4CC9-9D0E-B0DE2425ED0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7288-4153-866C-DCA909CFA100}"/>
            </c:ext>
          </c:extLst>
        </c:ser>
        <c:ser>
          <c:idx val="1"/>
          <c:order val="1"/>
          <c:tx>
            <c:strRef>
              <c:f>'Gráficos 3-8 Correo'!$C$39</c:f>
              <c:strCache>
                <c:ptCount val="1"/>
                <c:pt idx="0">
                  <c:v>Masivos</c:v>
                </c:pt>
              </c:strCache>
            </c:strRef>
          </c:tx>
          <c:spPr>
            <a:solidFill>
              <a:srgbClr val="25508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2FB0D70-1E12-44AF-AB35-F307C35B7D3B}" type="VALUE">
                      <a:rPr lang="en-US" b="0">
                        <a:solidFill>
                          <a:srgbClr val="002060"/>
                        </a:solidFill>
                      </a:rPr>
                      <a:pPr/>
                      <a:t>[VALOR]</a:t>
                    </a:fld>
                    <a:r>
                      <a:rPr lang="en-US" b="0">
                        <a:solidFill>
                          <a:srgbClr val="002060"/>
                        </a:solidFill>
                      </a:rPr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288-4153-866C-DCA909CFA10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BC74ECD-2BB2-4732-B997-065E499A0293}" type="VALUE">
                      <a:rPr lang="en-US" b="0">
                        <a:solidFill>
                          <a:srgbClr val="002060"/>
                        </a:solidFill>
                      </a:rPr>
                      <a:pPr/>
                      <a:t>[VALOR]</a:t>
                    </a:fld>
                    <a:r>
                      <a:rPr lang="en-US" b="0">
                        <a:solidFill>
                          <a:srgbClr val="002060"/>
                        </a:solidFill>
                      </a:rPr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969-4DDE-9AE7-C5758FA0B3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89802B5-D227-4827-93E2-7B44D1478F6C}" type="VALUE">
                      <a:rPr lang="en-US">
                        <a:solidFill>
                          <a:srgbClr val="002060"/>
                        </a:solidFill>
                      </a:rPr>
                      <a:pPr/>
                      <a:t>[VALOR]</a:t>
                    </a:fld>
                    <a:r>
                      <a:rPr lang="en-US">
                        <a:solidFill>
                          <a:srgbClr val="002060"/>
                        </a:solidFill>
                      </a:rPr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A73-47CF-AC09-A0283DA1E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'Gráficos 3-8 Correo'!$D$37:$G$37</c15:sqref>
                  </c15:fullRef>
                </c:ext>
              </c:extLst>
              <c:f>'Gráficos 3-8 Correo'!$D$37:$F$37</c:f>
              <c:strCache>
                <c:ptCount val="3"/>
                <c:pt idx="0">
                  <c:v>Trim I</c:v>
                </c:pt>
                <c:pt idx="1">
                  <c:v>Trim II</c:v>
                </c:pt>
                <c:pt idx="2">
                  <c:v>Trim III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3-8 Correo'!$D$39:$G$39</c15:sqref>
                  </c15:fullRef>
                </c:ext>
              </c:extLst>
              <c:f>'Gráficos 3-8 Correo'!$D$39:$F$39</c:f>
              <c:numCache>
                <c:formatCode>0</c:formatCode>
                <c:ptCount val="3"/>
                <c:pt idx="0">
                  <c:v>-46</c:v>
                </c:pt>
                <c:pt idx="1">
                  <c:v>-67</c:v>
                </c:pt>
                <c:pt idx="2" formatCode="0.0">
                  <c:v>-4.4000000000000004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8-4153-866C-DCA909CFA1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94"/>
        <c:axId val="1103527712"/>
        <c:axId val="1252004592"/>
      </c:barChart>
      <c:catAx>
        <c:axId val="1103527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2004592"/>
        <c:crosses val="autoZero"/>
        <c:auto val="1"/>
        <c:lblAlgn val="ctr"/>
        <c:lblOffset val="100"/>
        <c:noMultiLvlLbl val="0"/>
      </c:catAx>
      <c:valAx>
        <c:axId val="125200459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nextTo"/>
        <c:crossAx val="110352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/>
              <a:t>Ingresos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2791776027996496E-2"/>
          <c:y val="0.11704177921662798"/>
          <c:w val="0.78451589519928211"/>
          <c:h val="0.60937635029585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'Gráficos 15-20 Mensajería'!$C$46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D0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81692322867771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9-410C-89E8-79F51ADCB7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'Gráficos 15-20 Mensajería'!$D$44:$K$45</c15:sqref>
                  </c15:fullRef>
                </c:ext>
              </c:extLst>
              <c:f>('Gráficos 15-20 Mensajería'!$G$44:$G$45,'Gráficos 15-20 Mensajería'!$K$44:$K$45)</c:f>
              <c:multiLvlStrCache>
                <c:ptCount val="2"/>
                <c:lvl>
                  <c:pt idx="0">
                    <c:v>Trim IV</c:v>
                  </c:pt>
                  <c:pt idx="1">
                    <c:v>Trim IV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15-20 Mensajería'!$D$46:$K$46</c15:sqref>
                  </c15:fullRef>
                </c:ext>
              </c:extLst>
              <c:f>('Gráficos 15-20 Mensajería'!$G$46,'Gráficos 15-20 Mensajería'!$K$46)</c:f>
              <c:numCache>
                <c:formatCode>0.0</c:formatCode>
                <c:ptCount val="2"/>
                <c:pt idx="0">
                  <c:v>650.6</c:v>
                </c:pt>
                <c:pt idx="1">
                  <c:v>48.4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'Gráficos 15-20 Mensajería'!$F$46</c15:sqref>
                  <c15:dLbl>
                    <c:idx val="-1"/>
                    <c:layout>
                      <c:manualLayout>
                        <c:x val="-2.9357792509756096E-2"/>
                        <c:y val="-9.540844958264438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46B-4216-88B5-85D64680328E}"/>
                      </c:ext>
                    </c:extLst>
                  </c15:dLbl>
                </c15:categoryFilterException>
                <c15:categoryFilterException>
                  <c15:sqref>'Gráficos 15-20 Mensajería'!$J$46</c15:sqref>
                  <c15:dLbl>
                    <c:idx val="0"/>
                    <c:layout>
                      <c:manualLayout>
                        <c:x val="-2.4464827091463484E-2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946B-4216-88B5-85D64680328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F5C4-405F-93E0-214E9821EDB8}"/>
            </c:ext>
          </c:extLst>
        </c:ser>
        <c:ser>
          <c:idx val="1"/>
          <c:order val="1"/>
          <c:tx>
            <c:strRef>
              <c:f>'Gráficos 15-20 Mensajería'!$C$47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55086"/>
            </a:solidFill>
            <a:ln>
              <a:solidFill>
                <a:srgbClr val="255086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4.6056410762259067E-2"/>
                  <c:y val="-4.1666680336837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09-410C-89E8-79F51ADCB7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'Gráficos 15-20 Mensajería'!$D$44:$K$45</c15:sqref>
                  </c15:fullRef>
                </c:ext>
              </c:extLst>
              <c:f>('Gráficos 15-20 Mensajería'!$G$44:$G$45,'Gráficos 15-20 Mensajería'!$K$44:$K$45)</c:f>
              <c:multiLvlStrCache>
                <c:ptCount val="2"/>
                <c:lvl>
                  <c:pt idx="0">
                    <c:v>Trim IV</c:v>
                  </c:pt>
                  <c:pt idx="1">
                    <c:v>Trim IV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15-20 Mensajería'!$D$47:$K$47</c15:sqref>
                  </c15:fullRef>
                </c:ext>
              </c:extLst>
              <c:f>('Gráficos 15-20 Mensajería'!$G$47,'Gráficos 15-20 Mensajería'!$K$47)</c:f>
              <c:numCache>
                <c:formatCode>0.0</c:formatCode>
                <c:ptCount val="2"/>
                <c:pt idx="0">
                  <c:v>734.9</c:v>
                </c:pt>
                <c:pt idx="1">
                  <c:v>50.9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'Gráficos 15-20 Mensajería'!$J$47</c15:sqref>
                  <c15:dLbl>
                    <c:idx val="0"/>
                    <c:layout>
                      <c:manualLayout>
                        <c:x val="2.9357792509756071E-2"/>
                        <c:y val="-8.7456735143089992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946B-4216-88B5-85D64680328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F5C4-405F-93E0-214E9821ED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3"/>
        <c:axId val="2097496528"/>
        <c:axId val="2038268832"/>
      </c:barChart>
      <c:catAx>
        <c:axId val="209749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8268832"/>
        <c:crosses val="autoZero"/>
        <c:auto val="1"/>
        <c:lblAlgn val="ctr"/>
        <c:lblOffset val="100"/>
        <c:noMultiLvlLbl val="0"/>
      </c:catAx>
      <c:valAx>
        <c:axId val="203826883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crossAx val="209749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10485857558854"/>
          <c:y val="0.89462778576465374"/>
          <c:w val="0.31089745449481559"/>
          <c:h val="7.0313015194558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>
                <a:latin typeface="+mn-lt"/>
              </a:rPr>
              <a:t>Variación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369461170294889"/>
          <c:y val="0.15476851851851853"/>
          <c:w val="0.72264101935354963"/>
          <c:h val="0.742090624088655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'Gráficos 15-20 Mensajería'!$C$40</c:f>
              <c:strCache>
                <c:ptCount val="1"/>
                <c:pt idx="0">
                  <c:v>Individuales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15-20 Mensajería'!$D$39:$G$39</c:f>
              <c:strCache>
                <c:ptCount val="4"/>
                <c:pt idx="0">
                  <c:v>Trim I</c:v>
                </c:pt>
                <c:pt idx="1">
                  <c:v>Trim II</c:v>
                </c:pt>
                <c:pt idx="2">
                  <c:v>Trim III</c:v>
                </c:pt>
                <c:pt idx="3">
                  <c:v>Trim IV</c:v>
                </c:pt>
              </c:strCache>
            </c:strRef>
          </c:cat>
          <c:val>
            <c:numRef>
              <c:f>'Gráficos 15-20 Mensajería'!$D$40:$G$40</c:f>
              <c:numCache>
                <c:formatCode>0</c:formatCode>
                <c:ptCount val="4"/>
                <c:pt idx="0">
                  <c:v>21</c:v>
                </c:pt>
                <c:pt idx="1">
                  <c:v>20</c:v>
                </c:pt>
                <c:pt idx="2">
                  <c:v>25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F-4044-8C5C-E3ADC5B33313}"/>
            </c:ext>
          </c:extLst>
        </c:ser>
        <c:ser>
          <c:idx val="1"/>
          <c:order val="1"/>
          <c:tx>
            <c:strRef>
              <c:f>'Gráficos 15-20 Mensajería'!$C$41</c:f>
              <c:strCache>
                <c:ptCount val="1"/>
                <c:pt idx="0">
                  <c:v>Masivos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15-20 Mensajería'!$D$39:$G$39</c:f>
              <c:strCache>
                <c:ptCount val="4"/>
                <c:pt idx="0">
                  <c:v>Trim I</c:v>
                </c:pt>
                <c:pt idx="1">
                  <c:v>Trim II</c:v>
                </c:pt>
                <c:pt idx="2">
                  <c:v>Trim III</c:v>
                </c:pt>
                <c:pt idx="3">
                  <c:v>Trim IV</c:v>
                </c:pt>
              </c:strCache>
            </c:strRef>
          </c:cat>
          <c:val>
            <c:numRef>
              <c:f>'Gráficos 15-20 Mensajería'!$D$41:$G$41</c:f>
              <c:numCache>
                <c:formatCode>0</c:formatCode>
                <c:ptCount val="4"/>
                <c:pt idx="0">
                  <c:v>8</c:v>
                </c:pt>
                <c:pt idx="1">
                  <c:v>19</c:v>
                </c:pt>
                <c:pt idx="2">
                  <c:v>28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F-4044-8C5C-E3ADC5B333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axId val="2097479248"/>
        <c:axId val="1580717904"/>
      </c:barChart>
      <c:catAx>
        <c:axId val="2097479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0717904"/>
        <c:crosses val="autoZero"/>
        <c:auto val="1"/>
        <c:lblAlgn val="ctr"/>
        <c:lblOffset val="100"/>
        <c:noMultiLvlLbl val="0"/>
      </c:catAx>
      <c:valAx>
        <c:axId val="158071790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/>
                  <a:t>%</a:t>
                </a:r>
              </a:p>
            </c:rich>
          </c:tx>
          <c:layout>
            <c:manualLayout>
              <c:xMode val="edge"/>
              <c:yMode val="edge"/>
              <c:x val="0.43173826887734545"/>
              <c:y val="0.842437303726489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nextTo"/>
        <c:crossAx val="209747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40892907729736"/>
          <c:y val="0.91261071828482132"/>
          <c:w val="0.48078875837362894"/>
          <c:h val="7.0644124872721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/>
              <a:t>Envíos</a:t>
            </a:r>
          </a:p>
        </c:rich>
      </c:tx>
      <c:layout>
        <c:manualLayout>
          <c:xMode val="edge"/>
          <c:yMode val="edge"/>
          <c:x val="0.38045928636317572"/>
          <c:y val="1.0959793092914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952001304065436E-2"/>
          <c:y val="0.11704167281536947"/>
          <c:w val="0.68859829324233202"/>
          <c:h val="0.60937635029585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'Gráficos 15-20 Mensajería'!$C$13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'Gráficos 15-20 Mensajería'!$D$11:$K$12</c15:sqref>
                  </c15:fullRef>
                </c:ext>
              </c:extLst>
              <c:f>('Gráficos 15-20 Mensajería'!$G$11:$G$12,'Gráficos 15-20 Mensajería'!$K$11:$K$12)</c:f>
              <c:multiLvlStrCache>
                <c:ptCount val="2"/>
                <c:lvl>
                  <c:pt idx="0">
                    <c:v>Trim IV</c:v>
                  </c:pt>
                  <c:pt idx="1">
                    <c:v>Trim IV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15-20 Mensajería'!$D$13:$K$13</c15:sqref>
                  </c15:fullRef>
                </c:ext>
              </c:extLst>
              <c:f>('Gráficos 15-20 Mensajería'!$G$13,'Gráficos 15-20 Mensajería'!$K$13)</c:f>
              <c:numCache>
                <c:formatCode>0.0</c:formatCode>
                <c:ptCount val="2"/>
                <c:pt idx="0">
                  <c:v>56.7</c:v>
                </c:pt>
                <c:pt idx="1">
                  <c:v>23.1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'Gráficos 15-20 Mensajería'!$E$13</c15:sqref>
                  <c15:spPr xmlns:c15="http://schemas.microsoft.com/office/drawing/2012/chart">
                    <a:solidFill>
                      <a:srgbClr val="43B2D7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'Gráficos 15-20 Mensajería'!$I$13</c15:sqref>
                  <c15:spPr xmlns:c15="http://schemas.microsoft.com/office/drawing/2012/chart">
                    <a:solidFill>
                      <a:srgbClr val="43B2D7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F581-4737-8BC2-03B848D4F2A1}"/>
            </c:ext>
          </c:extLst>
        </c:ser>
        <c:ser>
          <c:idx val="1"/>
          <c:order val="1"/>
          <c:tx>
            <c:strRef>
              <c:f>'Gráficos 15-20 Mensajería'!$C$14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D0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'Gráficos 15-20 Mensajería'!$D$11:$K$12</c15:sqref>
                  </c15:fullRef>
                </c:ext>
              </c:extLst>
              <c:f>('Gráficos 15-20 Mensajería'!$G$11:$G$12,'Gráficos 15-20 Mensajería'!$K$11:$K$12)</c:f>
              <c:multiLvlStrCache>
                <c:ptCount val="2"/>
                <c:lvl>
                  <c:pt idx="0">
                    <c:v>Trim IV</c:v>
                  </c:pt>
                  <c:pt idx="1">
                    <c:v>Trim IV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'Gráficos 15-20 Mensajería'!$D$14:$K$14</c15:sqref>
                  </c15:fullRef>
                </c:ext>
              </c:extLst>
              <c:f>('Gráficos 15-20 Mensajería'!$G$14,'Gráficos 15-20 Mensajería'!$K$14)</c:f>
              <c:numCache>
                <c:formatCode>0.0</c:formatCode>
                <c:ptCount val="2"/>
                <c:pt idx="0">
                  <c:v>63.5</c:v>
                </c:pt>
                <c:pt idx="1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81-4737-8BC2-03B848D4F2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97496528"/>
        <c:axId val="2038268832"/>
      </c:barChart>
      <c:catAx>
        <c:axId val="209749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8268832"/>
        <c:crosses val="autoZero"/>
        <c:auto val="1"/>
        <c:lblAlgn val="ctr"/>
        <c:lblOffset val="100"/>
        <c:noMultiLvlLbl val="0"/>
      </c:catAx>
      <c:valAx>
        <c:axId val="203826883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crossAx val="209749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10485857558854"/>
          <c:y val="0.89462778576465374"/>
          <c:w val="0.31089745449481559"/>
          <c:h val="7.0313015194558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>
                <a:latin typeface="+mn-lt"/>
              </a:rPr>
              <a:t>Variación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369461170294889"/>
          <c:y val="0.15476851851851853"/>
          <c:w val="0.58394156807879827"/>
          <c:h val="0.622826388077543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'Gráficos 15-20 Mensajería'!$C$7</c:f>
              <c:strCache>
                <c:ptCount val="1"/>
                <c:pt idx="0">
                  <c:v>Individuales</c:v>
                </c:pt>
              </c:strCache>
            </c:strRef>
          </c:tx>
          <c:spPr>
            <a:solidFill>
              <a:srgbClr val="E8A04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15-20 Mensajería'!$D$6:$G$6</c:f>
              <c:strCache>
                <c:ptCount val="4"/>
                <c:pt idx="0">
                  <c:v>Trim I</c:v>
                </c:pt>
                <c:pt idx="1">
                  <c:v>Trim II</c:v>
                </c:pt>
                <c:pt idx="2">
                  <c:v>Trim III</c:v>
                </c:pt>
                <c:pt idx="3">
                  <c:v>Trim IV</c:v>
                </c:pt>
              </c:strCache>
            </c:strRef>
          </c:cat>
          <c:val>
            <c:numRef>
              <c:f>'Gráficos 15-20 Mensajería'!$D$7:$G$7</c:f>
              <c:numCache>
                <c:formatCode>0</c:formatCode>
                <c:ptCount val="4"/>
                <c:pt idx="0">
                  <c:v>21</c:v>
                </c:pt>
                <c:pt idx="1">
                  <c:v>30</c:v>
                </c:pt>
                <c:pt idx="2">
                  <c:v>21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C-466E-BD71-DF2B45205E8B}"/>
            </c:ext>
          </c:extLst>
        </c:ser>
        <c:ser>
          <c:idx val="1"/>
          <c:order val="1"/>
          <c:tx>
            <c:strRef>
              <c:f>'Gráficos 15-20 Mensajería'!$C$8</c:f>
              <c:strCache>
                <c:ptCount val="1"/>
                <c:pt idx="0">
                  <c:v>Masivos</c:v>
                </c:pt>
              </c:strCache>
            </c:strRef>
          </c:tx>
          <c:spPr>
            <a:solidFill>
              <a:srgbClr val="D13C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15-20 Mensajería'!$D$6:$G$6</c:f>
              <c:strCache>
                <c:ptCount val="4"/>
                <c:pt idx="0">
                  <c:v>Trim I</c:v>
                </c:pt>
                <c:pt idx="1">
                  <c:v>Trim II</c:v>
                </c:pt>
                <c:pt idx="2">
                  <c:v>Trim III</c:v>
                </c:pt>
                <c:pt idx="3">
                  <c:v>Trim IV</c:v>
                </c:pt>
              </c:strCache>
            </c:strRef>
          </c:cat>
          <c:val>
            <c:numRef>
              <c:f>'Gráficos 15-20 Mensajería'!$D$8:$G$8</c:f>
              <c:numCache>
                <c:formatCode>0</c:formatCode>
                <c:ptCount val="4"/>
                <c:pt idx="0">
                  <c:v>-9</c:v>
                </c:pt>
                <c:pt idx="1">
                  <c:v>-10</c:v>
                </c:pt>
                <c:pt idx="2">
                  <c:v>2</c:v>
                </c:pt>
                <c:pt idx="3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C-466E-BD71-DF2B45205E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60"/>
        <c:axId val="2097479248"/>
        <c:axId val="1580717904"/>
      </c:barChart>
      <c:catAx>
        <c:axId val="2097479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0717904"/>
        <c:crosses val="autoZero"/>
        <c:auto val="1"/>
        <c:lblAlgn val="ctr"/>
        <c:lblOffset val="100"/>
        <c:noMultiLvlLbl val="0"/>
      </c:catAx>
      <c:valAx>
        <c:axId val="158071790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/>
                  <a:t>%</a:t>
                </a:r>
              </a:p>
            </c:rich>
          </c:tx>
          <c:layout>
            <c:manualLayout>
              <c:xMode val="edge"/>
              <c:yMode val="edge"/>
              <c:x val="0.43173826887734545"/>
              <c:y val="0.842437303726489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nextTo"/>
        <c:crossAx val="209747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40892907729736"/>
          <c:y val="0.91261071828482132"/>
          <c:w val="0.48078875837362894"/>
          <c:h val="7.0644124872721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35366243426214"/>
          <c:y val="8.3188322389933803E-2"/>
          <c:w val="0.54109558260936941"/>
          <c:h val="0.825178015538755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3B2D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EmpresasEnvios!$D$20:$D$31</c15:sqref>
                  </c15:fullRef>
                </c:ext>
              </c:extLst>
              <c:f>EmpresasEnvios!$D$20:$D$29</c:f>
              <c:strCache>
                <c:ptCount val="10"/>
                <c:pt idx="0">
                  <c:v>DOMINA ENTREGA TOTAL S.A.S.</c:v>
                </c:pt>
                <c:pt idx="1">
                  <c:v>LATIN LOGISTICS COLOMBIA S.A.S</c:v>
                </c:pt>
                <c:pt idx="2">
                  <c:v>ENEXCOL S.A.S</c:v>
                </c:pt>
                <c:pt idx="3">
                  <c:v>PASAR EXPRESS S.A</c:v>
                </c:pt>
                <c:pt idx="4">
                  <c:v>LECTURA DE CONTADORES Y SERVICIOS COMPLEMENTARIOS A TIEMPO LTDA.</c:v>
                </c:pt>
                <c:pt idx="5">
                  <c:v>COLVANES S.A.S.</c:v>
                </c:pt>
                <c:pt idx="6">
                  <c:v>SERVIENTREGA S.A.</c:v>
                </c:pt>
                <c:pt idx="7">
                  <c:v>BEYOND BORDER INTERNATIONAL COURIER S.A.S.</c:v>
                </c:pt>
                <c:pt idx="8">
                  <c:v>COORDINADORA MERCANTIL S. A.</c:v>
                </c:pt>
                <c:pt idx="9">
                  <c:v>INTER RAPIDISIMO S.A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EmpresasEnvios!$E$20:$E$31</c15:sqref>
                  </c15:fullRef>
                </c:ext>
              </c:extLst>
              <c:f>EmpresasEnvios!$E$20:$E$29</c:f>
              <c:numCache>
                <c:formatCode>0.0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2.5</c:v>
                </c:pt>
                <c:pt idx="4">
                  <c:v>3.2</c:v>
                </c:pt>
                <c:pt idx="5">
                  <c:v>6.1</c:v>
                </c:pt>
                <c:pt idx="6">
                  <c:v>6.4</c:v>
                </c:pt>
                <c:pt idx="7">
                  <c:v>8.3000000000000007</c:v>
                </c:pt>
                <c:pt idx="8">
                  <c:v>12.1</c:v>
                </c:pt>
                <c:pt idx="9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4-451D-8E41-A74A607547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"/>
        <c:axId val="1258579087"/>
        <c:axId val="1258572015"/>
      </c:barChart>
      <c:catAx>
        <c:axId val="1258579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8572015"/>
        <c:crosses val="autoZero"/>
        <c:auto val="1"/>
        <c:lblAlgn val="ctr"/>
        <c:lblOffset val="100"/>
        <c:noMultiLvlLbl val="0"/>
      </c:catAx>
      <c:valAx>
        <c:axId val="125857201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envíos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crossAx val="1258579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299906</xdr:colOff>
      <xdr:row>16</xdr:row>
      <xdr:rowOff>58136</xdr:rowOff>
    </xdr:from>
    <xdr:to>
      <xdr:col>9</xdr:col>
      <xdr:colOff>43850</xdr:colOff>
      <xdr:row>32</xdr:row>
      <xdr:rowOff>115286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047DFF6-BBE4-43E0-A51C-0C535B233BE8}"/>
            </a:ext>
          </a:extLst>
        </xdr:cNvPr>
        <xdr:cNvGrpSpPr/>
      </xdr:nvGrpSpPr>
      <xdr:grpSpPr>
        <a:xfrm>
          <a:off x="1061906" y="3362897"/>
          <a:ext cx="6220944" cy="3146563"/>
          <a:chOff x="7591352" y="5914855"/>
          <a:chExt cx="6489337" cy="306721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9D889D69-FC5A-A847-002C-8D23F6A2AE25}"/>
              </a:ext>
            </a:extLst>
          </xdr:cNvPr>
          <xdr:cNvGraphicFramePr/>
        </xdr:nvGraphicFramePr>
        <xdr:xfrm>
          <a:off x="10869156" y="5914855"/>
          <a:ext cx="3211533" cy="30259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57F92E1E-1ECC-776E-A5AC-F653FF44C827}"/>
              </a:ext>
            </a:extLst>
          </xdr:cNvPr>
          <xdr:cNvGraphicFramePr/>
        </xdr:nvGraphicFramePr>
        <xdr:xfrm>
          <a:off x="7591352" y="5976936"/>
          <a:ext cx="3209500" cy="30051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Flecha: cheurón 4">
            <a:extLst>
              <a:ext uri="{FF2B5EF4-FFF2-40B4-BE49-F238E27FC236}">
                <a16:creationId xmlns:a16="http://schemas.microsoft.com/office/drawing/2014/main" id="{5611A2F8-F24F-EA61-28EB-84D191125CBB}"/>
              </a:ext>
            </a:extLst>
          </xdr:cNvPr>
          <xdr:cNvSpPr/>
        </xdr:nvSpPr>
        <xdr:spPr>
          <a:xfrm>
            <a:off x="10656462" y="7381744"/>
            <a:ext cx="371475" cy="428625"/>
          </a:xfrm>
          <a:prstGeom prst="chevron">
            <a:avLst/>
          </a:prstGeom>
          <a:solidFill>
            <a:srgbClr val="255086"/>
          </a:solidFill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38100</xdr:colOff>
      <xdr:row>48</xdr:row>
      <xdr:rowOff>152400</xdr:rowOff>
    </xdr:from>
    <xdr:to>
      <xdr:col>8</xdr:col>
      <xdr:colOff>28575</xdr:colOff>
      <xdr:row>66</xdr:row>
      <xdr:rowOff>47625</xdr:rowOff>
    </xdr:to>
    <xdr:grpSp>
      <xdr:nvGrpSpPr>
        <xdr:cNvPr id="16" name="Grupo 11">
          <a:extLst>
            <a:ext uri="{FF2B5EF4-FFF2-40B4-BE49-F238E27FC236}">
              <a16:creationId xmlns:a16="http://schemas.microsoft.com/office/drawing/2014/main" id="{9E1DB622-8CE4-D51B-44FA-7C2DC46CEA3A}"/>
            </a:ext>
          </a:extLst>
        </xdr:cNvPr>
        <xdr:cNvGrpSpPr/>
      </xdr:nvGrpSpPr>
      <xdr:grpSpPr>
        <a:xfrm>
          <a:off x="800100" y="9619422"/>
          <a:ext cx="5705475" cy="3340790"/>
          <a:chOff x="1057023" y="9401176"/>
          <a:chExt cx="5629527" cy="3448050"/>
        </a:xfrm>
      </xdr:grpSpPr>
      <xdr:grpSp>
        <xdr:nvGrpSpPr>
          <xdr:cNvPr id="17" name="Grupo 5">
            <a:extLst>
              <a:ext uri="{FF2B5EF4-FFF2-40B4-BE49-F238E27FC236}">
                <a16:creationId xmlns:a16="http://schemas.microsoft.com/office/drawing/2014/main" id="{C6D30C89-F1D2-485A-A836-0F069AF6ECEF}"/>
              </a:ext>
            </a:extLst>
          </xdr:cNvPr>
          <xdr:cNvGrpSpPr/>
        </xdr:nvGrpSpPr>
        <xdr:grpSpPr>
          <a:xfrm>
            <a:off x="1057023" y="9551498"/>
            <a:ext cx="3030631" cy="3250099"/>
            <a:chOff x="7614224" y="5811011"/>
            <a:chExt cx="3212765" cy="3103382"/>
          </a:xfrm>
        </xdr:grpSpPr>
        <xdr:graphicFrame macro="">
          <xdr:nvGraphicFramePr>
            <xdr:cNvPr id="18" name="Gráfico 7">
              <a:extLst>
                <a:ext uri="{FF2B5EF4-FFF2-40B4-BE49-F238E27FC236}">
                  <a16:creationId xmlns:a16="http://schemas.microsoft.com/office/drawing/2014/main" id="{DC9AB1E3-AB11-B1D1-4EBE-711FD41DF9B4}"/>
                </a:ext>
              </a:extLst>
            </xdr:cNvPr>
            <xdr:cNvGraphicFramePr/>
          </xdr:nvGraphicFramePr>
          <xdr:xfrm>
            <a:off x="7614224" y="5811011"/>
            <a:ext cx="2997407" cy="310338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19" name="Flecha: cheurón 8">
              <a:extLst>
                <a:ext uri="{FF2B5EF4-FFF2-40B4-BE49-F238E27FC236}">
                  <a16:creationId xmlns:a16="http://schemas.microsoft.com/office/drawing/2014/main" id="{DBE7E227-8A1D-90C0-09D7-7C306C575135}"/>
                </a:ext>
              </a:extLst>
            </xdr:cNvPr>
            <xdr:cNvSpPr/>
          </xdr:nvSpPr>
          <xdr:spPr>
            <a:xfrm>
              <a:off x="10455514" y="6893148"/>
              <a:ext cx="371475" cy="428625"/>
            </a:xfrm>
            <a:prstGeom prst="chevron">
              <a:avLst/>
            </a:prstGeom>
            <a:solidFill>
              <a:srgbClr val="DA723F"/>
            </a:solidFill>
            <a:ln>
              <a:solidFill>
                <a:srgbClr val="DA723F"/>
              </a:solidFill>
            </a:ln>
          </xdr:spPr>
          <xdr:style>
            <a:lnRef idx="1">
              <a:schemeClr val="accent6"/>
            </a:lnRef>
            <a:fillRef idx="3">
              <a:schemeClr val="accent6"/>
            </a:fillRef>
            <a:effectRef idx="2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CO" sz="1100">
                <a:solidFill>
                  <a:schemeClr val="tx1"/>
                </a:solidFill>
              </a:endParaRPr>
            </a:p>
          </xdr:txBody>
        </xdr:sp>
      </xdr:grpSp>
      <xdr:graphicFrame macro="">
        <xdr:nvGraphicFramePr>
          <xdr:cNvPr id="20" name="Gráfico 10">
            <a:extLst>
              <a:ext uri="{FF2B5EF4-FFF2-40B4-BE49-F238E27FC236}">
                <a16:creationId xmlns:a16="http://schemas.microsoft.com/office/drawing/2014/main" id="{9CCE0F82-428A-9896-2FC7-8DDC4436AC1F}"/>
              </a:ext>
            </a:extLst>
          </xdr:cNvPr>
          <xdr:cNvGraphicFramePr/>
        </xdr:nvGraphicFramePr>
        <xdr:xfrm>
          <a:off x="3814762" y="9401176"/>
          <a:ext cx="2871788" cy="3448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38</xdr:row>
      <xdr:rowOff>190502</xdr:rowOff>
    </xdr:from>
    <xdr:to>
      <xdr:col>18</xdr:col>
      <xdr:colOff>219075</xdr:colOff>
      <xdr:row>57</xdr:row>
      <xdr:rowOff>180971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0148330-71CC-4BEB-8FCC-4C38CE0FDEA8}"/>
            </a:ext>
          </a:extLst>
        </xdr:cNvPr>
        <xdr:cNvGrpSpPr/>
      </xdr:nvGrpSpPr>
      <xdr:grpSpPr>
        <a:xfrm>
          <a:off x="8648700" y="7439027"/>
          <a:ext cx="5286375" cy="3629019"/>
          <a:chOff x="8610600" y="12529992"/>
          <a:chExt cx="4971174" cy="2727152"/>
        </a:xfrm>
      </xdr:grpSpPr>
      <xdr:sp macro="" textlink="">
        <xdr:nvSpPr>
          <xdr:cNvPr id="3" name="Flecha: cheurón 2">
            <a:extLst>
              <a:ext uri="{FF2B5EF4-FFF2-40B4-BE49-F238E27FC236}">
                <a16:creationId xmlns:a16="http://schemas.microsoft.com/office/drawing/2014/main" id="{4B0FD60E-637F-1725-1D77-CE4DF099D55F}"/>
              </a:ext>
            </a:extLst>
          </xdr:cNvPr>
          <xdr:cNvSpPr/>
        </xdr:nvSpPr>
        <xdr:spPr>
          <a:xfrm>
            <a:off x="10901384" y="13565166"/>
            <a:ext cx="306766" cy="409913"/>
          </a:xfrm>
          <a:prstGeom prst="chevron">
            <a:avLst/>
          </a:prstGeom>
          <a:solidFill>
            <a:srgbClr val="255086"/>
          </a:solidFill>
          <a:ln>
            <a:solidFill>
              <a:srgbClr val="255086"/>
            </a:solidFill>
          </a:ln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noFill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28082741-F7B8-EFEA-E661-43AF475D3485}"/>
              </a:ext>
            </a:extLst>
          </xdr:cNvPr>
          <xdr:cNvGrpSpPr/>
        </xdr:nvGrpSpPr>
        <xdr:grpSpPr>
          <a:xfrm>
            <a:off x="8610600" y="12529992"/>
            <a:ext cx="4971174" cy="2727152"/>
            <a:chOff x="7440604" y="13619332"/>
            <a:chExt cx="5032222" cy="2839866"/>
          </a:xfrm>
        </xdr:grpSpPr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5E0DC0C-AC29-99DA-C1BE-EAB96FD2FC5D}"/>
                </a:ext>
              </a:extLst>
            </xdr:cNvPr>
            <xdr:cNvGraphicFramePr/>
          </xdr:nvGraphicFramePr>
          <xdr:xfrm>
            <a:off x="7440604" y="13641634"/>
            <a:ext cx="2375571" cy="281756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2A52DB-C9C1-3A13-9323-31364F3A7EE4}"/>
                </a:ext>
              </a:extLst>
            </xdr:cNvPr>
            <xdr:cNvGraphicFramePr/>
          </xdr:nvGraphicFramePr>
          <xdr:xfrm>
            <a:off x="9919646" y="13619332"/>
            <a:ext cx="2553180" cy="272835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</xdr:grpSp>
    <xdr:clientData/>
  </xdr:twoCellAnchor>
  <xdr:twoCellAnchor>
    <xdr:from>
      <xdr:col>11</xdr:col>
      <xdr:colOff>114299</xdr:colOff>
      <xdr:row>15</xdr:row>
      <xdr:rowOff>20174</xdr:rowOff>
    </xdr:from>
    <xdr:to>
      <xdr:col>18</xdr:col>
      <xdr:colOff>323847</xdr:colOff>
      <xdr:row>33</xdr:row>
      <xdr:rowOff>76197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6E08987-F2AE-4C03-8687-8E67F0E93A1B}"/>
            </a:ext>
            <a:ext uri="{147F2762-F138-4A5C-976F-8EAC2B608ADB}">
              <a16:predDERef xmlns:a16="http://schemas.microsoft.com/office/drawing/2014/main" pred="{80148330-71CC-4BEB-8FCC-4C38CE0FDEA8}"/>
            </a:ext>
          </a:extLst>
        </xdr:cNvPr>
        <xdr:cNvGrpSpPr/>
      </xdr:nvGrpSpPr>
      <xdr:grpSpPr>
        <a:xfrm>
          <a:off x="8496299" y="2887199"/>
          <a:ext cx="5543548" cy="3485023"/>
          <a:chOff x="8852923" y="12307254"/>
          <a:chExt cx="4808908" cy="2713104"/>
        </a:xfrm>
      </xdr:grpSpPr>
      <xdr:sp macro="" textlink="">
        <xdr:nvSpPr>
          <xdr:cNvPr id="8" name="Flecha: cheurón 7">
            <a:extLst>
              <a:ext uri="{FF2B5EF4-FFF2-40B4-BE49-F238E27FC236}">
                <a16:creationId xmlns:a16="http://schemas.microsoft.com/office/drawing/2014/main" id="{0ECE6FF8-A3AA-E18F-6194-25B210AFCBFB}"/>
              </a:ext>
            </a:extLst>
          </xdr:cNvPr>
          <xdr:cNvSpPr/>
        </xdr:nvSpPr>
        <xdr:spPr>
          <a:xfrm>
            <a:off x="11017826" y="13538828"/>
            <a:ext cx="351214" cy="436252"/>
          </a:xfrm>
          <a:prstGeom prst="chevron">
            <a:avLst/>
          </a:prstGeom>
          <a:solidFill>
            <a:srgbClr val="255086"/>
          </a:solidFill>
          <a:ln>
            <a:solidFill>
              <a:srgbClr val="255086"/>
            </a:solidFill>
          </a:ln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noFill/>
            </a:endParaRPr>
          </a:p>
        </xdr:txBody>
      </xdr:sp>
      <xdr:grpSp>
        <xdr:nvGrpSpPr>
          <xdr:cNvPr id="9" name="Grupo 8">
            <a:extLst>
              <a:ext uri="{FF2B5EF4-FFF2-40B4-BE49-F238E27FC236}">
                <a16:creationId xmlns:a16="http://schemas.microsoft.com/office/drawing/2014/main" id="{8193580C-8C2C-76C7-252D-5B1E74D4C617}"/>
              </a:ext>
            </a:extLst>
          </xdr:cNvPr>
          <xdr:cNvGrpSpPr/>
        </xdr:nvGrpSpPr>
        <xdr:grpSpPr>
          <a:xfrm>
            <a:off x="8852923" y="12307254"/>
            <a:ext cx="4808908" cy="2713104"/>
            <a:chOff x="7685904" y="13387387"/>
            <a:chExt cx="4867964" cy="2825237"/>
          </a:xfrm>
        </xdr:grpSpPr>
        <xdr:graphicFrame macro="">
          <xdr:nvGraphicFramePr>
            <xdr:cNvPr id="10" name="Gráfico 9">
              <a:extLst>
                <a:ext uri="{FF2B5EF4-FFF2-40B4-BE49-F238E27FC236}">
                  <a16:creationId xmlns:a16="http://schemas.microsoft.com/office/drawing/2014/main" id="{B79C5A0E-C988-8B99-5805-E161D902F736}"/>
                </a:ext>
              </a:extLst>
            </xdr:cNvPr>
            <xdr:cNvGraphicFramePr/>
          </xdr:nvGraphicFramePr>
          <xdr:xfrm>
            <a:off x="7685904" y="13394424"/>
            <a:ext cx="2434942" cy="2818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8122A4DD-570B-0CBB-D45A-CE52FA7A5E17}"/>
                </a:ext>
              </a:extLst>
            </xdr:cNvPr>
            <xdr:cNvGraphicFramePr/>
          </xdr:nvGraphicFramePr>
          <xdr:xfrm>
            <a:off x="10001249" y="13387387"/>
            <a:ext cx="2552619" cy="282523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514351</xdr:colOff>
      <xdr:row>16</xdr:row>
      <xdr:rowOff>28574</xdr:rowOff>
    </xdr:from>
    <xdr:to>
      <xdr:col>14</xdr:col>
      <xdr:colOff>342901</xdr:colOff>
      <xdr:row>31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DEA45F-F610-4B67-A85E-5C8F5335F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46</xdr:row>
      <xdr:rowOff>176211</xdr:rowOff>
    </xdr:from>
    <xdr:to>
      <xdr:col>13</xdr:col>
      <xdr:colOff>742950</xdr:colOff>
      <xdr:row>61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76C28C-AD0B-4DD0-936E-43FABFDD1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13</xdr:row>
      <xdr:rowOff>147636</xdr:rowOff>
    </xdr:from>
    <xdr:to>
      <xdr:col>12</xdr:col>
      <xdr:colOff>247650</xdr:colOff>
      <xdr:row>29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075EDF-9064-46A4-A7F6-CB854133C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46</xdr:row>
      <xdr:rowOff>128587</xdr:rowOff>
    </xdr:from>
    <xdr:to>
      <xdr:col>11</xdr:col>
      <xdr:colOff>742950</xdr:colOff>
      <xdr:row>61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806235-892F-4C9B-874F-0A21C5A30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630C-7FCE-4B02-A5F2-7430DFC215E9}">
  <dimension ref="A1:G32"/>
  <sheetViews>
    <sheetView topLeftCell="A6" workbookViewId="0">
      <selection activeCell="K36" sqref="K36"/>
    </sheetView>
  </sheetViews>
  <sheetFormatPr baseColWidth="10" defaultColWidth="11.42578125" defaultRowHeight="15" x14ac:dyDescent="0.25"/>
  <cols>
    <col min="1" max="1" width="30.140625" customWidth="1"/>
    <col min="2" max="2" width="13.140625" bestFit="1" customWidth="1"/>
  </cols>
  <sheetData>
    <row r="1" spans="1:7" x14ac:dyDescent="0.25">
      <c r="A1" s="6" t="s">
        <v>65</v>
      </c>
    </row>
    <row r="2" spans="1:7" x14ac:dyDescent="0.25">
      <c r="A2" s="6" t="s">
        <v>0</v>
      </c>
    </row>
    <row r="3" spans="1:7" ht="15.75" x14ac:dyDescent="0.25">
      <c r="A3" s="28" t="s">
        <v>1</v>
      </c>
      <c r="B3" s="28" t="s">
        <v>2</v>
      </c>
      <c r="C3" s="28" t="s">
        <v>67</v>
      </c>
      <c r="D3" s="28" t="s">
        <v>68</v>
      </c>
      <c r="E3" s="28" t="s">
        <v>3</v>
      </c>
    </row>
    <row r="4" spans="1:7" ht="15.75" x14ac:dyDescent="0.25">
      <c r="A4" s="63" t="s">
        <v>4</v>
      </c>
      <c r="B4" s="29" t="s">
        <v>5</v>
      </c>
      <c r="C4" s="30">
        <v>0.6</v>
      </c>
      <c r="D4" s="30">
        <v>0.05</v>
      </c>
      <c r="E4" s="54">
        <f>G4</f>
        <v>-0.91666666666666663</v>
      </c>
      <c r="F4" s="21"/>
      <c r="G4" s="21">
        <f>(D4-C4)/C4</f>
        <v>-0.91666666666666663</v>
      </c>
    </row>
    <row r="5" spans="1:7" ht="15.75" x14ac:dyDescent="0.25">
      <c r="A5" s="63"/>
      <c r="B5" s="29" t="s">
        <v>6</v>
      </c>
      <c r="C5" s="30">
        <v>0.9</v>
      </c>
      <c r="D5" s="30">
        <v>0.7</v>
      </c>
      <c r="E5" s="54">
        <f t="shared" ref="E5:E6" si="0">G5</f>
        <v>-0.27</v>
      </c>
      <c r="F5" s="21"/>
      <c r="G5" s="21">
        <v>-0.27</v>
      </c>
    </row>
    <row r="6" spans="1:7" ht="15.75" x14ac:dyDescent="0.25">
      <c r="A6" s="63"/>
      <c r="B6" s="29" t="s">
        <v>7</v>
      </c>
      <c r="C6" s="30">
        <v>0.93355100000000002</v>
      </c>
      <c r="D6" s="30">
        <v>0.7</v>
      </c>
      <c r="E6" s="54">
        <f t="shared" si="0"/>
        <v>0.23</v>
      </c>
      <c r="F6" s="21"/>
      <c r="G6" s="50">
        <v>0.23</v>
      </c>
    </row>
    <row r="7" spans="1:7" ht="15.75" x14ac:dyDescent="0.25">
      <c r="A7" s="63"/>
      <c r="B7" s="34" t="s">
        <v>8</v>
      </c>
      <c r="C7" s="35">
        <v>2.4</v>
      </c>
      <c r="D7" s="35">
        <v>1.4</v>
      </c>
      <c r="E7" s="41">
        <v>-0.41</v>
      </c>
      <c r="F7" s="21"/>
      <c r="G7" s="50">
        <f t="shared" ref="G7:G11" si="1">(D7-C7)/C7</f>
        <v>-0.41666666666666669</v>
      </c>
    </row>
    <row r="8" spans="1:7" ht="15.75" x14ac:dyDescent="0.25">
      <c r="A8" s="63" t="s">
        <v>9</v>
      </c>
      <c r="B8" s="29" t="s">
        <v>6</v>
      </c>
      <c r="C8" s="30">
        <v>2.9</v>
      </c>
      <c r="D8" s="30">
        <v>1.5</v>
      </c>
      <c r="E8" s="54">
        <f>G8</f>
        <v>-0.5</v>
      </c>
      <c r="F8" s="21"/>
      <c r="G8" s="50">
        <v>-0.5</v>
      </c>
    </row>
    <row r="9" spans="1:7" ht="15.75" x14ac:dyDescent="0.25">
      <c r="A9" s="63"/>
      <c r="B9" s="29" t="s">
        <v>7</v>
      </c>
      <c r="C9" s="30">
        <v>1</v>
      </c>
      <c r="D9" s="30">
        <v>1</v>
      </c>
      <c r="E9" s="54">
        <f>G9</f>
        <v>-0.04</v>
      </c>
      <c r="F9" s="21"/>
      <c r="G9" s="50">
        <v>-0.04</v>
      </c>
    </row>
    <row r="10" spans="1:7" ht="15.75" x14ac:dyDescent="0.25">
      <c r="A10" s="63"/>
      <c r="B10" s="34" t="s">
        <v>8</v>
      </c>
      <c r="C10" s="35">
        <v>3.9</v>
      </c>
      <c r="D10" s="35">
        <v>2.4</v>
      </c>
      <c r="E10" s="41">
        <f>G10</f>
        <v>-0.38461538461538464</v>
      </c>
      <c r="F10" s="21"/>
      <c r="G10" s="50">
        <f t="shared" si="1"/>
        <v>-0.38461538461538464</v>
      </c>
    </row>
    <row r="11" spans="1:7" ht="15.75" x14ac:dyDescent="0.25">
      <c r="A11" s="62" t="s">
        <v>10</v>
      </c>
      <c r="B11" s="62"/>
      <c r="C11" s="37">
        <v>6.4</v>
      </c>
      <c r="D11" s="37">
        <v>3.9</v>
      </c>
      <c r="E11" s="43">
        <f>G11</f>
        <v>-0.39062500000000006</v>
      </c>
      <c r="F11" s="21"/>
      <c r="G11" s="50">
        <f t="shared" si="1"/>
        <v>-0.39062500000000006</v>
      </c>
    </row>
    <row r="14" spans="1:7" x14ac:dyDescent="0.25">
      <c r="A14" s="6" t="s">
        <v>66</v>
      </c>
    </row>
    <row r="15" spans="1:7" x14ac:dyDescent="0.25">
      <c r="A15" s="6" t="s">
        <v>11</v>
      </c>
    </row>
    <row r="16" spans="1:7" ht="15.75" x14ac:dyDescent="0.25">
      <c r="A16" s="28" t="s">
        <v>1</v>
      </c>
      <c r="B16" s="28" t="s">
        <v>2</v>
      </c>
      <c r="C16" s="28" t="s">
        <v>67</v>
      </c>
      <c r="D16" s="28" t="s">
        <v>68</v>
      </c>
      <c r="E16" s="28" t="s">
        <v>3</v>
      </c>
    </row>
    <row r="17" spans="1:7" ht="15.75" x14ac:dyDescent="0.25">
      <c r="A17" s="63" t="s">
        <v>4</v>
      </c>
      <c r="B17" s="29" t="s">
        <v>5</v>
      </c>
      <c r="C17" s="38">
        <v>2.9</v>
      </c>
      <c r="D17" s="38">
        <v>0.5</v>
      </c>
      <c r="E17" s="54">
        <f>G17</f>
        <v>-0.84</v>
      </c>
      <c r="F17" s="21"/>
      <c r="G17" s="21">
        <v>-0.84</v>
      </c>
    </row>
    <row r="18" spans="1:7" ht="15.75" x14ac:dyDescent="0.25">
      <c r="A18" s="63"/>
      <c r="B18" s="29" t="s">
        <v>6</v>
      </c>
      <c r="C18" s="38">
        <v>6</v>
      </c>
      <c r="D18" s="38">
        <v>5.8</v>
      </c>
      <c r="E18" s="31">
        <f t="shared" ref="E18:E19" si="2">G18</f>
        <v>-0.04</v>
      </c>
      <c r="F18" s="21"/>
      <c r="G18" s="50">
        <v>-0.04</v>
      </c>
    </row>
    <row r="19" spans="1:7" ht="15.75" x14ac:dyDescent="0.25">
      <c r="A19" s="63"/>
      <c r="B19" s="29" t="s">
        <v>7</v>
      </c>
      <c r="C19" s="38">
        <v>10</v>
      </c>
      <c r="D19" s="38">
        <v>12.9</v>
      </c>
      <c r="E19" s="54">
        <f t="shared" si="2"/>
        <v>0.29000000000000004</v>
      </c>
      <c r="F19" s="21"/>
      <c r="G19" s="50">
        <f t="shared" ref="G19" si="3">(D19-C19)/C19</f>
        <v>0.29000000000000004</v>
      </c>
    </row>
    <row r="20" spans="1:7" ht="15.75" x14ac:dyDescent="0.25">
      <c r="A20" s="63"/>
      <c r="B20" s="34" t="s">
        <v>8</v>
      </c>
      <c r="C20" s="35">
        <v>18.899999999999999</v>
      </c>
      <c r="D20" s="35">
        <v>19.100000000000001</v>
      </c>
      <c r="E20" s="41">
        <f>G20</f>
        <v>0.01</v>
      </c>
      <c r="F20" s="21"/>
      <c r="G20" s="50">
        <v>0.01</v>
      </c>
    </row>
    <row r="21" spans="1:7" ht="15.75" x14ac:dyDescent="0.25">
      <c r="A21" s="63" t="s">
        <v>9</v>
      </c>
      <c r="B21" s="29" t="s">
        <v>6</v>
      </c>
      <c r="C21" s="38">
        <v>1.3</v>
      </c>
      <c r="D21" s="38">
        <v>0.7</v>
      </c>
      <c r="E21" s="54">
        <f>G21</f>
        <v>-0.44</v>
      </c>
      <c r="F21" s="21"/>
      <c r="G21" s="50">
        <v>-0.44</v>
      </c>
    </row>
    <row r="22" spans="1:7" ht="15.75" x14ac:dyDescent="0.25">
      <c r="A22" s="63"/>
      <c r="B22" s="29" t="s">
        <v>7</v>
      </c>
      <c r="C22" s="38">
        <v>1.2</v>
      </c>
      <c r="D22" s="38">
        <v>1</v>
      </c>
      <c r="E22" s="54">
        <f>G22</f>
        <v>-0.21</v>
      </c>
      <c r="F22" s="21"/>
      <c r="G22" s="50">
        <v>-0.21</v>
      </c>
    </row>
    <row r="23" spans="1:7" ht="15.75" x14ac:dyDescent="0.25">
      <c r="A23" s="63"/>
      <c r="B23" s="34" t="s">
        <v>8</v>
      </c>
      <c r="C23" s="35">
        <v>2.5</v>
      </c>
      <c r="D23" s="35">
        <v>1.7</v>
      </c>
      <c r="E23" s="58">
        <v>-0.33</v>
      </c>
      <c r="F23" s="21"/>
      <c r="G23" s="50">
        <v>-0.33</v>
      </c>
    </row>
    <row r="24" spans="1:7" ht="15.75" x14ac:dyDescent="0.25">
      <c r="A24" s="62" t="s">
        <v>10</v>
      </c>
      <c r="B24" s="62"/>
      <c r="C24" s="37">
        <v>21.4</v>
      </c>
      <c r="D24" s="37">
        <v>20.8</v>
      </c>
      <c r="E24" s="59">
        <v>-0.03</v>
      </c>
      <c r="F24" s="21"/>
      <c r="G24" s="50">
        <v>-0.03</v>
      </c>
    </row>
    <row r="28" spans="1:7" ht="15.75" x14ac:dyDescent="0.25">
      <c r="C28" s="30">
        <v>1.8589500000000001</v>
      </c>
      <c r="D28" s="51">
        <v>1</v>
      </c>
    </row>
    <row r="29" spans="1:7" ht="15.75" x14ac:dyDescent="0.25">
      <c r="C29" s="49">
        <v>1.052E-3</v>
      </c>
    </row>
    <row r="31" spans="1:7" x14ac:dyDescent="0.25">
      <c r="C31" s="52">
        <f>C29-C28</f>
        <v>-1.857898</v>
      </c>
    </row>
    <row r="32" spans="1:7" x14ac:dyDescent="0.25">
      <c r="C32">
        <f>C31/C28</f>
        <v>-0.99943408913634035</v>
      </c>
    </row>
  </sheetData>
  <mergeCells count="6">
    <mergeCell ref="A24:B24"/>
    <mergeCell ref="A17:A20"/>
    <mergeCell ref="A21:A23"/>
    <mergeCell ref="A8:A10"/>
    <mergeCell ref="A4:A7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424F2-45DC-4D10-B577-F61C508A053E}">
  <dimension ref="A1:G25"/>
  <sheetViews>
    <sheetView showGridLines="0" topLeftCell="A3" workbookViewId="0">
      <selection activeCell="A16" sqref="A16:E25"/>
    </sheetView>
  </sheetViews>
  <sheetFormatPr baseColWidth="10" defaultColWidth="11.42578125" defaultRowHeight="15" x14ac:dyDescent="0.25"/>
  <cols>
    <col min="1" max="1" width="27.140625" customWidth="1"/>
    <col min="2" max="2" width="18.5703125" customWidth="1"/>
    <col min="3" max="3" width="17" customWidth="1"/>
    <col min="4" max="4" width="17.140625" customWidth="1"/>
    <col min="5" max="5" width="13.140625" customWidth="1"/>
  </cols>
  <sheetData>
    <row r="1" spans="1:7" x14ac:dyDescent="0.25">
      <c r="A1" s="6" t="s">
        <v>69</v>
      </c>
    </row>
    <row r="2" spans="1:7" x14ac:dyDescent="0.25">
      <c r="A2" s="6" t="s">
        <v>0</v>
      </c>
    </row>
    <row r="3" spans="1:7" ht="15.75" x14ac:dyDescent="0.25">
      <c r="A3" s="28" t="s">
        <v>1</v>
      </c>
      <c r="B3" s="28" t="s">
        <v>2</v>
      </c>
      <c r="C3" s="28" t="s">
        <v>67</v>
      </c>
      <c r="D3" s="28" t="s">
        <v>68</v>
      </c>
      <c r="E3" s="28" t="s">
        <v>3</v>
      </c>
    </row>
    <row r="4" spans="1:7" ht="15.75" x14ac:dyDescent="0.25">
      <c r="A4" s="64" t="s">
        <v>4</v>
      </c>
      <c r="B4" s="29" t="s">
        <v>5</v>
      </c>
      <c r="C4" s="30">
        <v>8.4</v>
      </c>
      <c r="D4" s="30">
        <v>13.9</v>
      </c>
      <c r="E4" s="39">
        <f t="shared" ref="E4:E12" si="0">(D4-C4)/C4</f>
        <v>0.65476190476190477</v>
      </c>
    </row>
    <row r="5" spans="1:7" ht="15.75" x14ac:dyDescent="0.25">
      <c r="A5" s="63"/>
      <c r="B5" s="29" t="s">
        <v>6</v>
      </c>
      <c r="C5" s="30">
        <v>9.5</v>
      </c>
      <c r="D5" s="30">
        <v>10.9</v>
      </c>
      <c r="E5" s="39">
        <f t="shared" si="0"/>
        <v>0.14736842105263162</v>
      </c>
      <c r="F5" s="21"/>
    </row>
    <row r="6" spans="1:7" ht="15.75" x14ac:dyDescent="0.25">
      <c r="A6" s="63"/>
      <c r="B6" s="32" t="s">
        <v>7</v>
      </c>
      <c r="C6" s="33">
        <v>38.799999999999997</v>
      </c>
      <c r="D6" s="33">
        <v>38.799999999999997</v>
      </c>
      <c r="E6" s="40">
        <f t="shared" si="0"/>
        <v>0</v>
      </c>
      <c r="F6" s="21"/>
    </row>
    <row r="7" spans="1:7" ht="15.75" x14ac:dyDescent="0.25">
      <c r="A7" s="65"/>
      <c r="B7" s="34" t="s">
        <v>8</v>
      </c>
      <c r="C7" s="35">
        <v>56.7</v>
      </c>
      <c r="D7" s="35">
        <v>63.5</v>
      </c>
      <c r="E7" s="41">
        <f t="shared" si="0"/>
        <v>0.11992945326278653</v>
      </c>
      <c r="F7" s="21"/>
    </row>
    <row r="8" spans="1:7" ht="15.75" x14ac:dyDescent="0.25">
      <c r="A8" s="64" t="s">
        <v>9</v>
      </c>
      <c r="B8" s="36" t="s">
        <v>5</v>
      </c>
      <c r="C8" s="55">
        <v>0.02</v>
      </c>
      <c r="D8" s="55">
        <v>0.01</v>
      </c>
      <c r="E8" s="42">
        <f t="shared" si="0"/>
        <v>-0.5</v>
      </c>
      <c r="F8" s="21"/>
    </row>
    <row r="9" spans="1:7" ht="15.75" x14ac:dyDescent="0.25">
      <c r="A9" s="63"/>
      <c r="B9" s="29" t="s">
        <v>6</v>
      </c>
      <c r="C9" s="30">
        <v>14.3</v>
      </c>
      <c r="D9" s="30">
        <v>14.7</v>
      </c>
      <c r="E9" s="39">
        <f t="shared" si="0"/>
        <v>2.7972027972027871E-2</v>
      </c>
      <c r="F9" s="21"/>
      <c r="G9" s="13"/>
    </row>
    <row r="10" spans="1:7" ht="15.75" x14ac:dyDescent="0.25">
      <c r="A10" s="63"/>
      <c r="B10" s="32" t="s">
        <v>7</v>
      </c>
      <c r="C10" s="33">
        <v>8.6999999999999993</v>
      </c>
      <c r="D10" s="33">
        <v>7.9</v>
      </c>
      <c r="E10" s="40">
        <f t="shared" si="0"/>
        <v>-9.1954022988505635E-2</v>
      </c>
      <c r="F10" s="21"/>
    </row>
    <row r="11" spans="1:7" ht="15.75" x14ac:dyDescent="0.25">
      <c r="A11" s="65"/>
      <c r="B11" s="34" t="s">
        <v>8</v>
      </c>
      <c r="C11" s="35">
        <v>23.1</v>
      </c>
      <c r="D11" s="35">
        <v>22.7</v>
      </c>
      <c r="E11" s="41">
        <f t="shared" si="0"/>
        <v>-1.7316017316017406E-2</v>
      </c>
      <c r="F11" s="21"/>
    </row>
    <row r="12" spans="1:7" ht="15.75" x14ac:dyDescent="0.25">
      <c r="A12" s="62" t="s">
        <v>10</v>
      </c>
      <c r="B12" s="62"/>
      <c r="C12" s="37">
        <v>79.8</v>
      </c>
      <c r="D12" s="37">
        <v>86.2</v>
      </c>
      <c r="E12" s="43">
        <f t="shared" si="0"/>
        <v>8.0200501253132911E-2</v>
      </c>
    </row>
    <row r="14" spans="1:7" x14ac:dyDescent="0.25">
      <c r="A14" s="6" t="s">
        <v>70</v>
      </c>
    </row>
    <row r="15" spans="1:7" x14ac:dyDescent="0.25">
      <c r="A15" s="6" t="s">
        <v>11</v>
      </c>
    </row>
    <row r="16" spans="1:7" ht="15.75" x14ac:dyDescent="0.25">
      <c r="A16" s="28" t="s">
        <v>1</v>
      </c>
      <c r="B16" s="28" t="s">
        <v>2</v>
      </c>
      <c r="C16" s="28" t="s">
        <v>67</v>
      </c>
      <c r="D16" s="28" t="s">
        <v>68</v>
      </c>
      <c r="E16" s="28" t="s">
        <v>3</v>
      </c>
    </row>
    <row r="17" spans="1:6" ht="15.75" x14ac:dyDescent="0.25">
      <c r="A17" s="64" t="s">
        <v>4</v>
      </c>
      <c r="B17" s="29" t="s">
        <v>5</v>
      </c>
      <c r="C17" s="44">
        <v>84.7</v>
      </c>
      <c r="D17" s="44">
        <v>90.2</v>
      </c>
      <c r="E17" s="39">
        <v>0.06</v>
      </c>
    </row>
    <row r="18" spans="1:6" ht="15.75" x14ac:dyDescent="0.25">
      <c r="A18" s="63"/>
      <c r="B18" s="29" t="s">
        <v>6</v>
      </c>
      <c r="C18" s="44">
        <v>55.9</v>
      </c>
      <c r="D18" s="44">
        <v>61.8</v>
      </c>
      <c r="E18" s="39">
        <v>0.1</v>
      </c>
      <c r="F18" s="21"/>
    </row>
    <row r="19" spans="1:6" ht="15.75" x14ac:dyDescent="0.25">
      <c r="A19" s="63"/>
      <c r="B19" s="32" t="s">
        <v>7</v>
      </c>
      <c r="C19" s="45">
        <v>510</v>
      </c>
      <c r="D19" s="45">
        <v>583</v>
      </c>
      <c r="E19" s="40">
        <v>0.14000000000000001</v>
      </c>
      <c r="F19" s="21"/>
    </row>
    <row r="20" spans="1:6" ht="15.75" x14ac:dyDescent="0.25">
      <c r="A20" s="65" t="s">
        <v>12</v>
      </c>
      <c r="B20" s="34" t="s">
        <v>8</v>
      </c>
      <c r="C20" s="46">
        <v>650</v>
      </c>
      <c r="D20" s="46">
        <v>734.9</v>
      </c>
      <c r="E20" s="41">
        <v>0.13</v>
      </c>
      <c r="F20" s="21"/>
    </row>
    <row r="21" spans="1:6" ht="15.75" x14ac:dyDescent="0.25">
      <c r="A21" s="64" t="s">
        <v>9</v>
      </c>
      <c r="B21" s="36" t="s">
        <v>5</v>
      </c>
      <c r="C21" s="47">
        <v>0.3</v>
      </c>
      <c r="D21" s="47">
        <v>0.102769264</v>
      </c>
      <c r="E21" s="42">
        <v>-0.63</v>
      </c>
      <c r="F21" s="21"/>
    </row>
    <row r="22" spans="1:6" ht="15.75" x14ac:dyDescent="0.25">
      <c r="A22" s="63"/>
      <c r="B22" s="29" t="s">
        <v>6</v>
      </c>
      <c r="C22" s="44">
        <v>26.9</v>
      </c>
      <c r="D22" s="44">
        <v>27.1</v>
      </c>
      <c r="E22" s="39">
        <v>0.01</v>
      </c>
      <c r="F22" s="21"/>
    </row>
    <row r="23" spans="1:6" ht="15.75" x14ac:dyDescent="0.25">
      <c r="A23" s="63"/>
      <c r="B23" s="32" t="s">
        <v>7</v>
      </c>
      <c r="C23" s="45">
        <v>21.2</v>
      </c>
      <c r="D23" s="45">
        <v>23.7</v>
      </c>
      <c r="E23" s="40">
        <v>0.12</v>
      </c>
      <c r="F23" s="21"/>
    </row>
    <row r="24" spans="1:6" ht="15.75" x14ac:dyDescent="0.25">
      <c r="A24" s="65" t="s">
        <v>13</v>
      </c>
      <c r="B24" s="34" t="s">
        <v>8</v>
      </c>
      <c r="C24" s="46">
        <v>48.4</v>
      </c>
      <c r="D24" s="46">
        <v>50.9</v>
      </c>
      <c r="E24" s="41">
        <v>0.05</v>
      </c>
      <c r="F24" s="21"/>
    </row>
    <row r="25" spans="1:6" ht="15.75" x14ac:dyDescent="0.25">
      <c r="A25" s="62" t="s">
        <v>10</v>
      </c>
      <c r="B25" s="62"/>
      <c r="C25" s="48">
        <v>699</v>
      </c>
      <c r="D25" s="48">
        <v>785.8</v>
      </c>
      <c r="E25" s="43">
        <v>0.12</v>
      </c>
      <c r="F25" s="21"/>
    </row>
  </sheetData>
  <mergeCells count="6">
    <mergeCell ref="A25:B25"/>
    <mergeCell ref="A4:A7"/>
    <mergeCell ref="A8:A11"/>
    <mergeCell ref="A12:B12"/>
    <mergeCell ref="A17:A20"/>
    <mergeCell ref="A21:A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D974-DB06-4BF7-8093-F735EC37886F}">
  <dimension ref="B4:M51"/>
  <sheetViews>
    <sheetView topLeftCell="A41" zoomScale="115" zoomScaleNormal="115" workbookViewId="0">
      <selection activeCell="O56" sqref="O56"/>
    </sheetView>
  </sheetViews>
  <sheetFormatPr baseColWidth="10" defaultColWidth="11.42578125" defaultRowHeight="15" x14ac:dyDescent="0.25"/>
  <cols>
    <col min="4" max="4" width="17.140625" customWidth="1"/>
  </cols>
  <sheetData>
    <row r="4" spans="2:13" ht="17.25" customHeight="1" x14ac:dyDescent="0.25">
      <c r="C4" s="4" t="s">
        <v>14</v>
      </c>
      <c r="D4" s="5"/>
    </row>
    <row r="5" spans="2:13" x14ac:dyDescent="0.25">
      <c r="J5" t="s">
        <v>15</v>
      </c>
    </row>
    <row r="6" spans="2:13" ht="30" x14ac:dyDescent="0.25">
      <c r="C6" s="7"/>
      <c r="D6" s="8" t="s">
        <v>16</v>
      </c>
      <c r="E6" s="8" t="s">
        <v>17</v>
      </c>
      <c r="F6" s="8" t="s">
        <v>18</v>
      </c>
      <c r="G6" s="8" t="s">
        <v>19</v>
      </c>
      <c r="H6" s="9" t="s">
        <v>20</v>
      </c>
      <c r="J6" s="53" t="s">
        <v>21</v>
      </c>
      <c r="K6" s="53" t="s">
        <v>22</v>
      </c>
      <c r="L6" s="53" t="s">
        <v>23</v>
      </c>
      <c r="M6" s="53" t="s">
        <v>24</v>
      </c>
    </row>
    <row r="7" spans="2:13" ht="15.75" x14ac:dyDescent="0.25">
      <c r="C7" s="11" t="s">
        <v>15</v>
      </c>
      <c r="D7" s="57">
        <v>55</v>
      </c>
      <c r="E7" s="57">
        <v>-25</v>
      </c>
      <c r="F7" s="57">
        <v>-38</v>
      </c>
      <c r="G7" s="57">
        <v>-41</v>
      </c>
      <c r="H7" s="12">
        <f>(G7-D7)*100/D7</f>
        <v>-174.54545454545453</v>
      </c>
      <c r="J7" s="14">
        <v>2.2492709999999998</v>
      </c>
      <c r="K7" s="14"/>
      <c r="L7" s="14"/>
      <c r="M7" s="35"/>
    </row>
    <row r="8" spans="2:13" ht="15.75" x14ac:dyDescent="0.25">
      <c r="C8" s="11" t="s">
        <v>25</v>
      </c>
      <c r="D8" s="57">
        <v>-38</v>
      </c>
      <c r="E8" s="57">
        <v>-36</v>
      </c>
      <c r="F8" s="57">
        <v>8</v>
      </c>
      <c r="G8" s="57">
        <v>-38</v>
      </c>
      <c r="H8" s="61"/>
      <c r="J8" s="14">
        <v>2.0746199999999999</v>
      </c>
      <c r="K8" s="14"/>
      <c r="L8" s="14"/>
      <c r="M8" s="35"/>
    </row>
    <row r="9" spans="2:13" ht="15.75" x14ac:dyDescent="0.25">
      <c r="D9" s="13"/>
      <c r="E9" s="13"/>
      <c r="F9" s="13"/>
      <c r="G9" s="13"/>
      <c r="J9" s="14">
        <v>5.3793959999999998</v>
      </c>
      <c r="K9" s="14"/>
      <c r="L9" s="14"/>
      <c r="M9" s="35"/>
    </row>
    <row r="10" spans="2:13" ht="15.75" x14ac:dyDescent="0.25">
      <c r="J10" s="14">
        <v>3.6530749999999999</v>
      </c>
      <c r="K10" s="14"/>
      <c r="L10" s="14"/>
      <c r="M10" s="35"/>
    </row>
    <row r="11" spans="2:13" x14ac:dyDescent="0.25">
      <c r="C11" s="11"/>
      <c r="D11" s="11" t="s">
        <v>15</v>
      </c>
      <c r="E11" s="11"/>
      <c r="H11" s="11" t="s">
        <v>25</v>
      </c>
      <c r="I11" s="11"/>
    </row>
    <row r="12" spans="2:13" x14ac:dyDescent="0.25">
      <c r="C12" s="7"/>
      <c r="D12" s="8" t="s">
        <v>16</v>
      </c>
      <c r="E12" s="8" t="s">
        <v>17</v>
      </c>
      <c r="F12" s="8" t="s">
        <v>18</v>
      </c>
      <c r="G12" s="8" t="s">
        <v>19</v>
      </c>
      <c r="H12" s="8" t="s">
        <v>26</v>
      </c>
      <c r="I12" s="8" t="s">
        <v>17</v>
      </c>
      <c r="J12" s="8" t="s">
        <v>18</v>
      </c>
      <c r="K12" s="8" t="s">
        <v>19</v>
      </c>
    </row>
    <row r="13" spans="2:13" x14ac:dyDescent="0.25">
      <c r="C13" s="8">
        <v>2024</v>
      </c>
      <c r="D13" s="14">
        <v>2.1</v>
      </c>
      <c r="E13" s="14">
        <v>2.4</v>
      </c>
      <c r="F13" s="14">
        <v>2.7</v>
      </c>
      <c r="G13" s="14">
        <v>2.4</v>
      </c>
      <c r="H13" s="14">
        <v>3.7</v>
      </c>
      <c r="I13" s="14">
        <v>3.6</v>
      </c>
      <c r="J13" s="14">
        <v>2.5</v>
      </c>
      <c r="K13" s="14">
        <v>3.9</v>
      </c>
    </row>
    <row r="14" spans="2:13" x14ac:dyDescent="0.25">
      <c r="C14" s="8">
        <v>2025</v>
      </c>
      <c r="D14" s="14">
        <v>3.2</v>
      </c>
      <c r="E14" s="14">
        <v>1.8</v>
      </c>
      <c r="F14" s="14">
        <v>1.7</v>
      </c>
      <c r="G14" s="14">
        <v>1.4</v>
      </c>
      <c r="H14" s="14">
        <v>2.2999999999999998</v>
      </c>
      <c r="I14" s="14">
        <v>2.2999999999999998</v>
      </c>
      <c r="J14" s="14">
        <v>2.7</v>
      </c>
      <c r="K14" s="14">
        <v>2.4</v>
      </c>
    </row>
    <row r="16" spans="2:13" ht="15.75" x14ac:dyDescent="0.25">
      <c r="B16" s="16" t="s">
        <v>27</v>
      </c>
      <c r="I16" s="6"/>
      <c r="J16" s="10"/>
      <c r="K16" s="10"/>
    </row>
    <row r="17" spans="2:11" x14ac:dyDescent="0.25">
      <c r="J17" s="13"/>
      <c r="K17" s="13"/>
    </row>
    <row r="18" spans="2:11" x14ac:dyDescent="0.25">
      <c r="J18" s="3"/>
      <c r="K18" s="3"/>
    </row>
    <row r="19" spans="2:11" x14ac:dyDescent="0.25">
      <c r="B19" s="6"/>
      <c r="C19" s="10"/>
      <c r="D19" s="10"/>
      <c r="E19" s="10"/>
      <c r="F19" s="10"/>
      <c r="G19" s="10"/>
      <c r="H19" s="10"/>
    </row>
    <row r="20" spans="2:11" x14ac:dyDescent="0.25">
      <c r="C20" s="13"/>
      <c r="D20" s="13"/>
      <c r="E20" s="13"/>
      <c r="F20" s="13"/>
    </row>
    <row r="21" spans="2:11" x14ac:dyDescent="0.25">
      <c r="C21" s="13"/>
      <c r="D21" s="13"/>
      <c r="E21" s="13"/>
      <c r="F21" s="13"/>
    </row>
    <row r="30" spans="2:11" ht="18" customHeight="1" x14ac:dyDescent="0.25"/>
    <row r="36" spans="2:12" x14ac:dyDescent="0.25">
      <c r="C36" s="15" t="s">
        <v>28</v>
      </c>
      <c r="D36" s="5"/>
    </row>
    <row r="37" spans="2:12" ht="15.75" x14ac:dyDescent="0.25">
      <c r="C37" s="8"/>
      <c r="D37" s="8" t="s">
        <v>16</v>
      </c>
      <c r="E37" s="8" t="s">
        <v>17</v>
      </c>
      <c r="F37" s="8" t="s">
        <v>18</v>
      </c>
      <c r="G37" s="8" t="s">
        <v>19</v>
      </c>
      <c r="J37" s="35">
        <v>16.326031138000001</v>
      </c>
      <c r="K37" s="35">
        <v>17.463490619000002</v>
      </c>
      <c r="L37">
        <f>(K37-J37)/J37*100</f>
        <v>6.9671524658095407</v>
      </c>
    </row>
    <row r="38" spans="2:12" ht="15.75" x14ac:dyDescent="0.25">
      <c r="C38" s="1" t="s">
        <v>15</v>
      </c>
      <c r="D38" s="56">
        <v>-2</v>
      </c>
      <c r="E38" s="56">
        <v>1</v>
      </c>
      <c r="F38" s="14">
        <v>3</v>
      </c>
      <c r="G38" s="56">
        <v>1</v>
      </c>
      <c r="J38" s="35">
        <v>4.0167150180000002</v>
      </c>
      <c r="K38" s="35">
        <v>0.99579071900000005</v>
      </c>
      <c r="L38">
        <f>(K38-J38)/J38*100</f>
        <v>-75.208828245529276</v>
      </c>
    </row>
    <row r="39" spans="2:12" x14ac:dyDescent="0.25">
      <c r="C39" s="1" t="s">
        <v>25</v>
      </c>
      <c r="D39" s="56">
        <v>-46</v>
      </c>
      <c r="E39" s="56">
        <v>-67</v>
      </c>
      <c r="F39" s="14">
        <v>-4.4000000000000004</v>
      </c>
      <c r="G39" s="56">
        <v>-33</v>
      </c>
    </row>
    <row r="40" spans="2:12" x14ac:dyDescent="0.25">
      <c r="D40" s="13"/>
      <c r="E40" s="13"/>
      <c r="F40" s="13"/>
      <c r="G40" s="13"/>
    </row>
    <row r="42" spans="2:12" x14ac:dyDescent="0.25">
      <c r="D42" s="10" t="s">
        <v>15</v>
      </c>
      <c r="E42" s="2"/>
      <c r="H42" s="10" t="s">
        <v>25</v>
      </c>
    </row>
    <row r="43" spans="2:12" x14ac:dyDescent="0.25">
      <c r="C43" s="8"/>
      <c r="D43" s="8" t="s">
        <v>16</v>
      </c>
      <c r="E43" s="8" t="s">
        <v>17</v>
      </c>
      <c r="F43" s="8" t="s">
        <v>18</v>
      </c>
      <c r="G43" s="8" t="s">
        <v>19</v>
      </c>
      <c r="H43" s="8" t="s">
        <v>26</v>
      </c>
      <c r="I43" s="8" t="s">
        <v>17</v>
      </c>
      <c r="J43" s="8" t="s">
        <v>18</v>
      </c>
      <c r="K43" s="8" t="s">
        <v>19</v>
      </c>
    </row>
    <row r="44" spans="2:12" x14ac:dyDescent="0.25">
      <c r="C44" s="1">
        <v>2024</v>
      </c>
      <c r="D44" s="19">
        <v>16.100000000000001</v>
      </c>
      <c r="E44" s="19">
        <v>18.100000000000001</v>
      </c>
      <c r="F44" s="19">
        <v>18.2</v>
      </c>
      <c r="G44" s="19">
        <v>18.899999999999999</v>
      </c>
      <c r="H44" s="19">
        <v>4.5999999999999996</v>
      </c>
      <c r="I44" s="19">
        <v>3.5</v>
      </c>
      <c r="J44" s="19">
        <v>2.2000000000000002</v>
      </c>
      <c r="K44" s="19">
        <v>2.5</v>
      </c>
    </row>
    <row r="45" spans="2:12" x14ac:dyDescent="0.25">
      <c r="C45" s="1">
        <v>2025</v>
      </c>
      <c r="D45" s="19">
        <v>15.8</v>
      </c>
      <c r="E45" s="19">
        <v>18.2</v>
      </c>
      <c r="F45" s="19">
        <v>18.8</v>
      </c>
      <c r="G45" s="19">
        <v>19.100000000000001</v>
      </c>
      <c r="H45" s="19">
        <v>2.5</v>
      </c>
      <c r="I45" s="19">
        <v>1.1000000000000001</v>
      </c>
      <c r="J45" s="19">
        <v>2.1</v>
      </c>
      <c r="K45" s="19">
        <v>1.7</v>
      </c>
    </row>
    <row r="47" spans="2:12" x14ac:dyDescent="0.25">
      <c r="C47" s="10"/>
      <c r="D47" s="10"/>
    </row>
    <row r="48" spans="2:12" ht="15.75" x14ac:dyDescent="0.25">
      <c r="B48" s="16" t="s">
        <v>29</v>
      </c>
      <c r="C48" s="13"/>
      <c r="D48" s="13"/>
    </row>
    <row r="49" spans="3:12" x14ac:dyDescent="0.25">
      <c r="C49" s="13"/>
      <c r="D49" s="13"/>
    </row>
    <row r="50" spans="3:12" ht="15.75" x14ac:dyDescent="0.25">
      <c r="K50" s="35">
        <v>16.326031138000001</v>
      </c>
      <c r="L50" s="35">
        <v>17.463490619000002</v>
      </c>
    </row>
    <row r="51" spans="3:12" ht="15.75" x14ac:dyDescent="0.25">
      <c r="K51" s="35">
        <v>4.0167150180000002</v>
      </c>
      <c r="L51" s="35">
        <v>0.99579071900000005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231D-2328-43C9-BC66-ECF6F962CB7C}">
  <dimension ref="A4:L54"/>
  <sheetViews>
    <sheetView topLeftCell="F33" zoomScaleNormal="100" workbookViewId="0">
      <selection activeCell="N40" sqref="N40"/>
    </sheetView>
  </sheetViews>
  <sheetFormatPr baseColWidth="10" defaultColWidth="11.42578125" defaultRowHeight="15" x14ac:dyDescent="0.25"/>
  <sheetData>
    <row r="4" spans="3:12" x14ac:dyDescent="0.25">
      <c r="C4" t="s">
        <v>14</v>
      </c>
    </row>
    <row r="6" spans="3:12" x14ac:dyDescent="0.25">
      <c r="D6" s="8" t="s">
        <v>16</v>
      </c>
      <c r="E6" s="8" t="s">
        <v>17</v>
      </c>
      <c r="F6" s="8" t="s">
        <v>18</v>
      </c>
      <c r="G6" s="8" t="s">
        <v>19</v>
      </c>
      <c r="H6" t="s">
        <v>20</v>
      </c>
    </row>
    <row r="7" spans="3:12" x14ac:dyDescent="0.25">
      <c r="C7" s="6" t="s">
        <v>15</v>
      </c>
      <c r="D7" s="57">
        <v>21</v>
      </c>
      <c r="E7" s="57">
        <v>30</v>
      </c>
      <c r="F7" s="57">
        <v>21</v>
      </c>
      <c r="G7" s="57">
        <v>12</v>
      </c>
      <c r="H7" s="12"/>
    </row>
    <row r="8" spans="3:12" x14ac:dyDescent="0.25">
      <c r="C8" s="6" t="s">
        <v>25</v>
      </c>
      <c r="D8" s="57">
        <v>-9</v>
      </c>
      <c r="E8" s="57">
        <v>-10</v>
      </c>
      <c r="F8" s="57">
        <v>2</v>
      </c>
      <c r="G8" s="57">
        <v>-2</v>
      </c>
      <c r="H8" s="12"/>
    </row>
    <row r="11" spans="3:12" x14ac:dyDescent="0.25">
      <c r="D11" t="s">
        <v>15</v>
      </c>
      <c r="H11" t="s">
        <v>25</v>
      </c>
    </row>
    <row r="12" spans="3:12" x14ac:dyDescent="0.25">
      <c r="C12" s="11"/>
      <c r="D12" s="8" t="s">
        <v>16</v>
      </c>
      <c r="E12" s="8" t="s">
        <v>17</v>
      </c>
      <c r="F12" s="8" t="s">
        <v>18</v>
      </c>
      <c r="G12" s="8" t="s">
        <v>19</v>
      </c>
      <c r="H12" s="8" t="s">
        <v>26</v>
      </c>
      <c r="I12" s="8" t="s">
        <v>17</v>
      </c>
      <c r="J12" s="8" t="s">
        <v>18</v>
      </c>
      <c r="K12" s="8" t="s">
        <v>19</v>
      </c>
    </row>
    <row r="13" spans="3:12" x14ac:dyDescent="0.25">
      <c r="C13" s="8">
        <v>2024</v>
      </c>
      <c r="D13" s="26">
        <v>38.6</v>
      </c>
      <c r="E13" s="14">
        <v>43.3</v>
      </c>
      <c r="F13" s="14">
        <v>50.7</v>
      </c>
      <c r="G13" s="14">
        <v>56.7</v>
      </c>
      <c r="H13" s="14">
        <v>29</v>
      </c>
      <c r="I13" s="14">
        <v>24.3</v>
      </c>
      <c r="J13" s="14">
        <v>22.2</v>
      </c>
      <c r="K13" s="14">
        <v>23.1</v>
      </c>
    </row>
    <row r="14" spans="3:12" ht="15.75" x14ac:dyDescent="0.25">
      <c r="C14" s="8">
        <v>2025</v>
      </c>
      <c r="D14" s="26">
        <v>46.5</v>
      </c>
      <c r="E14" s="14">
        <v>56.6</v>
      </c>
      <c r="F14" s="14">
        <v>61.4</v>
      </c>
      <c r="G14" s="14">
        <v>63.5</v>
      </c>
      <c r="H14" s="14">
        <v>26.4</v>
      </c>
      <c r="I14" s="14">
        <v>21.8</v>
      </c>
      <c r="J14" s="14">
        <v>22.7</v>
      </c>
      <c r="K14" s="14">
        <v>22.7</v>
      </c>
      <c r="L14" s="16" t="s">
        <v>30</v>
      </c>
    </row>
    <row r="38" spans="1:12" x14ac:dyDescent="0.25">
      <c r="C38" t="s">
        <v>31</v>
      </c>
    </row>
    <row r="39" spans="1:12" ht="15.75" x14ac:dyDescent="0.25">
      <c r="D39" s="20" t="s">
        <v>16</v>
      </c>
      <c r="E39" s="20" t="s">
        <v>17</v>
      </c>
      <c r="F39" s="20" t="s">
        <v>18</v>
      </c>
      <c r="G39" s="20" t="s">
        <v>19</v>
      </c>
      <c r="L39" s="16" t="s">
        <v>32</v>
      </c>
    </row>
    <row r="40" spans="1:12" ht="15.75" thickTop="1" x14ac:dyDescent="0.25">
      <c r="C40" s="11" t="s">
        <v>15</v>
      </c>
      <c r="D40" s="56">
        <v>21</v>
      </c>
      <c r="E40" s="56">
        <v>20</v>
      </c>
      <c r="F40" s="56">
        <v>25</v>
      </c>
      <c r="G40" s="56">
        <v>13</v>
      </c>
    </row>
    <row r="41" spans="1:12" x14ac:dyDescent="0.25">
      <c r="C41" s="11" t="s">
        <v>25</v>
      </c>
      <c r="D41" s="56">
        <v>8</v>
      </c>
      <c r="E41" s="56">
        <v>19</v>
      </c>
      <c r="F41" s="56">
        <v>28</v>
      </c>
      <c r="G41" s="56">
        <v>5</v>
      </c>
    </row>
    <row r="42" spans="1:12" x14ac:dyDescent="0.25">
      <c r="A42" s="2"/>
      <c r="B42" s="2"/>
    </row>
    <row r="43" spans="1:12" x14ac:dyDescent="0.25">
      <c r="A43" s="18"/>
      <c r="B43" s="18"/>
    </row>
    <row r="44" spans="1:12" x14ac:dyDescent="0.25">
      <c r="A44" s="18"/>
      <c r="B44" s="18"/>
      <c r="D44" t="s">
        <v>15</v>
      </c>
      <c r="H44" t="s">
        <v>25</v>
      </c>
    </row>
    <row r="45" spans="1:12" x14ac:dyDescent="0.25">
      <c r="D45" t="s">
        <v>16</v>
      </c>
      <c r="E45" t="s">
        <v>17</v>
      </c>
      <c r="F45" t="s">
        <v>18</v>
      </c>
      <c r="G45" t="s">
        <v>19</v>
      </c>
      <c r="H45" t="s">
        <v>26</v>
      </c>
      <c r="I45" t="s">
        <v>17</v>
      </c>
      <c r="J45" t="s">
        <v>18</v>
      </c>
      <c r="K45" t="s">
        <v>19</v>
      </c>
    </row>
    <row r="46" spans="1:12" x14ac:dyDescent="0.25">
      <c r="C46" s="8">
        <v>2024</v>
      </c>
      <c r="D46" s="14">
        <v>473.95</v>
      </c>
      <c r="E46" s="14">
        <v>519.6</v>
      </c>
      <c r="F46" s="14">
        <v>558.29999999999995</v>
      </c>
      <c r="G46" s="14">
        <v>650.6</v>
      </c>
      <c r="H46" s="14">
        <v>44.88</v>
      </c>
      <c r="I46" s="14">
        <v>42.6</v>
      </c>
      <c r="J46" s="14">
        <v>44.4</v>
      </c>
      <c r="K46" s="14">
        <v>48.4</v>
      </c>
    </row>
    <row r="47" spans="1:12" x14ac:dyDescent="0.25">
      <c r="C47" s="8">
        <v>2025</v>
      </c>
      <c r="D47" s="14">
        <v>571.9</v>
      </c>
      <c r="E47" s="14">
        <v>621.6</v>
      </c>
      <c r="F47" s="14">
        <v>699.3</v>
      </c>
      <c r="G47" s="14">
        <v>734.9</v>
      </c>
      <c r="H47" s="14">
        <v>48.36</v>
      </c>
      <c r="I47" s="14">
        <v>50.8</v>
      </c>
      <c r="J47" s="14">
        <v>56.7</v>
      </c>
      <c r="K47" s="14">
        <v>50.9</v>
      </c>
    </row>
    <row r="52" spans="1:1" x14ac:dyDescent="0.25">
      <c r="A52" s="2"/>
    </row>
    <row r="53" spans="1:1" x14ac:dyDescent="0.25">
      <c r="A53" s="2"/>
    </row>
    <row r="54" spans="1:1" x14ac:dyDescent="0.25">
      <c r="A54" s="17"/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39D6-BE3D-482A-AEC4-E937287DC074}">
  <dimension ref="B7:I60"/>
  <sheetViews>
    <sheetView topLeftCell="A42" zoomScale="85" zoomScaleNormal="85" workbookViewId="0">
      <selection activeCell="D43" sqref="D43"/>
    </sheetView>
  </sheetViews>
  <sheetFormatPr baseColWidth="10" defaultColWidth="11.42578125" defaultRowHeight="15" x14ac:dyDescent="0.25"/>
  <cols>
    <col min="4" max="4" width="14.7109375" customWidth="1"/>
    <col min="5" max="5" width="13.85546875" bestFit="1" customWidth="1"/>
  </cols>
  <sheetData>
    <row r="7" spans="4:9" x14ac:dyDescent="0.25">
      <c r="D7" s="23" t="s">
        <v>34</v>
      </c>
      <c r="E7" s="11">
        <v>14241503</v>
      </c>
      <c r="F7" s="12">
        <f>E7/1000000</f>
        <v>14.241503</v>
      </c>
    </row>
    <row r="8" spans="4:9" x14ac:dyDescent="0.25">
      <c r="D8" s="23" t="s">
        <v>40</v>
      </c>
      <c r="E8" s="11">
        <v>12066690</v>
      </c>
      <c r="F8" s="12">
        <f t="shared" ref="F8:F16" si="0">E8/1000000</f>
        <v>12.066689999999999</v>
      </c>
    </row>
    <row r="9" spans="4:9" x14ac:dyDescent="0.25">
      <c r="D9" s="23" t="s">
        <v>63</v>
      </c>
      <c r="E9" s="11">
        <v>8305369</v>
      </c>
      <c r="F9" s="12">
        <f t="shared" si="0"/>
        <v>8.3053690000000007</v>
      </c>
    </row>
    <row r="10" spans="4:9" x14ac:dyDescent="0.25">
      <c r="D10" s="23" t="s">
        <v>36</v>
      </c>
      <c r="E10" s="11">
        <v>6387767</v>
      </c>
      <c r="F10" s="12">
        <f t="shared" si="0"/>
        <v>6.3877670000000002</v>
      </c>
    </row>
    <row r="11" spans="4:9" x14ac:dyDescent="0.25">
      <c r="D11" s="23" t="s">
        <v>38</v>
      </c>
      <c r="E11" s="11">
        <v>6070928</v>
      </c>
      <c r="F11" s="12">
        <f t="shared" si="0"/>
        <v>6.0709280000000003</v>
      </c>
    </row>
    <row r="12" spans="4:9" x14ac:dyDescent="0.25">
      <c r="D12" s="23" t="s">
        <v>35</v>
      </c>
      <c r="E12" s="11">
        <v>3238465</v>
      </c>
      <c r="F12" s="12">
        <f t="shared" si="0"/>
        <v>3.2384650000000001</v>
      </c>
    </row>
    <row r="13" spans="4:9" x14ac:dyDescent="0.25">
      <c r="D13" s="23" t="s">
        <v>42</v>
      </c>
      <c r="E13" s="11">
        <v>2462129</v>
      </c>
      <c r="F13" s="12">
        <f t="shared" si="0"/>
        <v>2.462129</v>
      </c>
    </row>
    <row r="14" spans="4:9" x14ac:dyDescent="0.25">
      <c r="D14" s="23" t="s">
        <v>71</v>
      </c>
      <c r="E14" s="11">
        <v>1992054</v>
      </c>
      <c r="F14" s="12">
        <f t="shared" si="0"/>
        <v>1.992054</v>
      </c>
    </row>
    <row r="15" spans="4:9" x14ac:dyDescent="0.25">
      <c r="D15" s="23" t="s">
        <v>58</v>
      </c>
      <c r="E15" s="11">
        <v>1989272</v>
      </c>
      <c r="F15" s="12">
        <f t="shared" si="0"/>
        <v>1.9892719999999999</v>
      </c>
    </row>
    <row r="16" spans="4:9" ht="15.75" x14ac:dyDescent="0.25">
      <c r="D16" s="23" t="s">
        <v>33</v>
      </c>
      <c r="E16" s="11">
        <v>1971101</v>
      </c>
      <c r="F16" s="12">
        <f t="shared" si="0"/>
        <v>1.971101</v>
      </c>
      <c r="I16" s="25" t="s">
        <v>45</v>
      </c>
    </row>
    <row r="17" spans="2:6" x14ac:dyDescent="0.25">
      <c r="D17" s="22"/>
      <c r="F17" s="13"/>
    </row>
    <row r="18" spans="2:6" x14ac:dyDescent="0.25">
      <c r="D18" s="22"/>
      <c r="F18" s="13"/>
    </row>
    <row r="20" spans="2:6" x14ac:dyDescent="0.25">
      <c r="D20" s="23" t="s">
        <v>33</v>
      </c>
      <c r="E20" s="12">
        <v>2</v>
      </c>
      <c r="F20" s="13"/>
    </row>
    <row r="21" spans="2:6" x14ac:dyDescent="0.25">
      <c r="D21" s="23" t="s">
        <v>58</v>
      </c>
      <c r="E21" s="12">
        <v>2</v>
      </c>
      <c r="F21" s="13"/>
    </row>
    <row r="22" spans="2:6" x14ac:dyDescent="0.25">
      <c r="B22" s="6" t="s">
        <v>48</v>
      </c>
      <c r="D22" s="23" t="s">
        <v>71</v>
      </c>
      <c r="E22" s="12">
        <v>2</v>
      </c>
      <c r="F22" s="13"/>
    </row>
    <row r="23" spans="2:6" x14ac:dyDescent="0.25">
      <c r="B23" s="6" t="s">
        <v>49</v>
      </c>
      <c r="D23" s="23" t="s">
        <v>42</v>
      </c>
      <c r="E23" s="12">
        <v>2.5</v>
      </c>
      <c r="F23" s="13"/>
    </row>
    <row r="24" spans="2:6" x14ac:dyDescent="0.25">
      <c r="D24" s="23" t="s">
        <v>35</v>
      </c>
      <c r="E24" s="12">
        <v>3.2</v>
      </c>
      <c r="F24" s="13"/>
    </row>
    <row r="25" spans="2:6" x14ac:dyDescent="0.25">
      <c r="D25" s="23" t="s">
        <v>38</v>
      </c>
      <c r="E25" s="12">
        <v>6.1</v>
      </c>
      <c r="F25" s="13"/>
    </row>
    <row r="26" spans="2:6" x14ac:dyDescent="0.25">
      <c r="D26" s="23" t="s">
        <v>36</v>
      </c>
      <c r="E26" s="12">
        <v>6.4</v>
      </c>
      <c r="F26" s="13"/>
    </row>
    <row r="27" spans="2:6" x14ac:dyDescent="0.25">
      <c r="D27" s="23" t="s">
        <v>63</v>
      </c>
      <c r="E27" s="12">
        <v>8.3000000000000007</v>
      </c>
      <c r="F27" s="13"/>
    </row>
    <row r="28" spans="2:6" x14ac:dyDescent="0.25">
      <c r="D28" s="23" t="s">
        <v>40</v>
      </c>
      <c r="E28" s="12">
        <v>12.1</v>
      </c>
      <c r="F28" s="13"/>
    </row>
    <row r="29" spans="2:6" x14ac:dyDescent="0.25">
      <c r="D29" s="23" t="s">
        <v>34</v>
      </c>
      <c r="E29" s="12">
        <v>14.2</v>
      </c>
      <c r="F29" s="13"/>
    </row>
    <row r="30" spans="2:6" x14ac:dyDescent="0.25">
      <c r="D30" s="22"/>
      <c r="F30" s="13"/>
    </row>
    <row r="31" spans="2:6" x14ac:dyDescent="0.25">
      <c r="D31" s="22"/>
      <c r="F31" s="13"/>
    </row>
    <row r="35" spans="4:9" x14ac:dyDescent="0.25">
      <c r="D35" s="23" t="s">
        <v>33</v>
      </c>
      <c r="E35" s="11">
        <v>3642709</v>
      </c>
      <c r="F35" s="12">
        <f>E35/1000000</f>
        <v>3.642709</v>
      </c>
    </row>
    <row r="36" spans="4:9" x14ac:dyDescent="0.25">
      <c r="D36" s="23" t="s">
        <v>39</v>
      </c>
      <c r="E36" s="11">
        <v>2573940</v>
      </c>
      <c r="F36" s="12">
        <f t="shared" ref="F36:F44" si="1">E36/1000000</f>
        <v>2.5739399999999999</v>
      </c>
    </row>
    <row r="37" spans="4:9" x14ac:dyDescent="0.25">
      <c r="D37" s="23" t="s">
        <v>47</v>
      </c>
      <c r="E37" s="11">
        <v>1331962</v>
      </c>
      <c r="F37" s="12">
        <f t="shared" si="1"/>
        <v>1.3319620000000001</v>
      </c>
    </row>
    <row r="38" spans="4:9" x14ac:dyDescent="0.25">
      <c r="D38" s="23" t="s">
        <v>43</v>
      </c>
      <c r="E38" s="11">
        <v>1248212</v>
      </c>
      <c r="F38" s="12">
        <f t="shared" si="1"/>
        <v>1.2482120000000001</v>
      </c>
    </row>
    <row r="39" spans="4:9" x14ac:dyDescent="0.25">
      <c r="D39" s="23" t="s">
        <v>37</v>
      </c>
      <c r="E39" s="11">
        <v>1212176</v>
      </c>
      <c r="F39" s="12">
        <f t="shared" si="1"/>
        <v>1.2121759999999999</v>
      </c>
    </row>
    <row r="40" spans="4:9" x14ac:dyDescent="0.25">
      <c r="D40" s="23" t="s">
        <v>72</v>
      </c>
      <c r="E40" s="11">
        <v>1174686</v>
      </c>
      <c r="F40" s="12">
        <f t="shared" si="1"/>
        <v>1.1746859999999999</v>
      </c>
    </row>
    <row r="41" spans="4:9" x14ac:dyDescent="0.25">
      <c r="D41" s="23" t="s">
        <v>46</v>
      </c>
      <c r="E41" s="11">
        <v>1153690</v>
      </c>
      <c r="F41" s="12">
        <f t="shared" si="1"/>
        <v>1.1536900000000001</v>
      </c>
    </row>
    <row r="42" spans="4:9" x14ac:dyDescent="0.25">
      <c r="D42" s="23" t="s">
        <v>36</v>
      </c>
      <c r="E42" s="11">
        <v>1144869</v>
      </c>
      <c r="F42" s="12">
        <f t="shared" si="1"/>
        <v>1.1448689999999999</v>
      </c>
    </row>
    <row r="43" spans="4:9" x14ac:dyDescent="0.25">
      <c r="D43" s="23" t="s">
        <v>73</v>
      </c>
      <c r="E43" s="11">
        <v>1088334</v>
      </c>
      <c r="F43" s="12">
        <f t="shared" si="1"/>
        <v>1.0883339999999999</v>
      </c>
    </row>
    <row r="44" spans="4:9" x14ac:dyDescent="0.25">
      <c r="D44" s="23" t="s">
        <v>44</v>
      </c>
      <c r="E44" s="11">
        <v>1005605</v>
      </c>
      <c r="F44" s="12">
        <f t="shared" si="1"/>
        <v>1.0056050000000001</v>
      </c>
    </row>
    <row r="45" spans="4:9" ht="15.75" x14ac:dyDescent="0.25">
      <c r="D45" s="22"/>
      <c r="F45" s="13"/>
      <c r="I45" s="25" t="s">
        <v>53</v>
      </c>
    </row>
    <row r="46" spans="4:9" x14ac:dyDescent="0.25">
      <c r="D46" s="22"/>
      <c r="F46" s="13"/>
    </row>
    <row r="49" spans="2:6" x14ac:dyDescent="0.25">
      <c r="D49" s="23" t="s">
        <v>44</v>
      </c>
      <c r="E49" s="12">
        <v>1</v>
      </c>
      <c r="F49" s="13"/>
    </row>
    <row r="50" spans="2:6" x14ac:dyDescent="0.25">
      <c r="D50" s="23" t="s">
        <v>73</v>
      </c>
      <c r="E50" s="11">
        <v>1.1000000000000001</v>
      </c>
      <c r="F50" s="13"/>
    </row>
    <row r="51" spans="2:6" x14ac:dyDescent="0.25">
      <c r="D51" s="23" t="s">
        <v>36</v>
      </c>
      <c r="E51" s="12">
        <v>1.1000000000000001</v>
      </c>
      <c r="F51" s="13"/>
    </row>
    <row r="52" spans="2:6" x14ac:dyDescent="0.25">
      <c r="B52" s="6" t="s">
        <v>48</v>
      </c>
      <c r="D52" s="23" t="s">
        <v>46</v>
      </c>
      <c r="E52" s="11">
        <v>1.2</v>
      </c>
      <c r="F52" s="13"/>
    </row>
    <row r="53" spans="2:6" x14ac:dyDescent="0.25">
      <c r="B53" s="6" t="s">
        <v>54</v>
      </c>
      <c r="D53" s="23" t="s">
        <v>72</v>
      </c>
      <c r="E53" s="12">
        <v>1.2</v>
      </c>
      <c r="F53" s="13"/>
    </row>
    <row r="54" spans="2:6" x14ac:dyDescent="0.25">
      <c r="D54" s="23" t="s">
        <v>37</v>
      </c>
      <c r="E54" s="12">
        <v>1.2</v>
      </c>
      <c r="F54" s="13"/>
    </row>
    <row r="55" spans="2:6" x14ac:dyDescent="0.25">
      <c r="D55" s="23" t="s">
        <v>43</v>
      </c>
      <c r="E55" s="11">
        <v>1.2</v>
      </c>
      <c r="F55" s="13"/>
    </row>
    <row r="56" spans="2:6" x14ac:dyDescent="0.25">
      <c r="D56" s="23" t="s">
        <v>47</v>
      </c>
      <c r="E56" s="11">
        <v>1.3</v>
      </c>
      <c r="F56" s="13"/>
    </row>
    <row r="57" spans="2:6" x14ac:dyDescent="0.25">
      <c r="D57" s="23" t="s">
        <v>39</v>
      </c>
      <c r="E57" s="11">
        <v>2.6</v>
      </c>
      <c r="F57" s="13"/>
    </row>
    <row r="58" spans="2:6" x14ac:dyDescent="0.25">
      <c r="D58" s="23" t="s">
        <v>33</v>
      </c>
      <c r="E58" s="11">
        <v>3.6</v>
      </c>
      <c r="F58" s="13"/>
    </row>
    <row r="59" spans="2:6" x14ac:dyDescent="0.25">
      <c r="D59" s="22"/>
      <c r="F59" s="13"/>
    </row>
    <row r="60" spans="2:6" x14ac:dyDescent="0.25">
      <c r="D60" s="22"/>
      <c r="F60" s="13"/>
    </row>
  </sheetData>
  <autoFilter ref="D48:E58" xr:uid="{F4BEF25F-F9A4-4200-9FE7-5D665BE7798C}">
    <sortState xmlns:xlrd2="http://schemas.microsoft.com/office/spreadsheetml/2017/richdata2" ref="D49:E58">
      <sortCondition ref="E48:E58"/>
    </sortState>
  </autoFilter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4E8C1-1576-4773-8A2D-82926D17CC7D}">
  <dimension ref="B6:I58"/>
  <sheetViews>
    <sheetView tabSelected="1" topLeftCell="C36" zoomScale="130" zoomScaleNormal="130" workbookViewId="0">
      <selection activeCell="F46" sqref="F46"/>
    </sheetView>
  </sheetViews>
  <sheetFormatPr baseColWidth="10" defaultColWidth="11.42578125" defaultRowHeight="15" x14ac:dyDescent="0.25"/>
  <cols>
    <col min="4" max="4" width="21.7109375" customWidth="1"/>
    <col min="5" max="5" width="21.5703125" bestFit="1" customWidth="1"/>
    <col min="6" max="6" width="13" bestFit="1" customWidth="1"/>
  </cols>
  <sheetData>
    <row r="6" spans="4:9" x14ac:dyDescent="0.25">
      <c r="D6" s="23" t="s">
        <v>34</v>
      </c>
      <c r="E6" s="60">
        <v>247716620896</v>
      </c>
      <c r="F6" s="24">
        <f>E6/1000000000</f>
        <v>247.71662089599999</v>
      </c>
      <c r="G6" s="66">
        <v>247.71662089599999</v>
      </c>
    </row>
    <row r="7" spans="4:9" x14ac:dyDescent="0.25">
      <c r="D7" s="23" t="s">
        <v>40</v>
      </c>
      <c r="E7" s="60">
        <v>131754170102</v>
      </c>
      <c r="F7" s="24">
        <f t="shared" ref="F7:G15" si="0">E7/1000000000</f>
        <v>131.75417010199999</v>
      </c>
      <c r="G7" s="66">
        <v>131.75417010199999</v>
      </c>
    </row>
    <row r="8" spans="4:9" x14ac:dyDescent="0.25">
      <c r="D8" s="23" t="s">
        <v>36</v>
      </c>
      <c r="E8" s="60">
        <v>100905919204</v>
      </c>
      <c r="F8" s="24">
        <f t="shared" si="0"/>
        <v>100.905919204</v>
      </c>
      <c r="G8" s="66">
        <v>100.905919204</v>
      </c>
    </row>
    <row r="9" spans="4:9" x14ac:dyDescent="0.25">
      <c r="D9" s="23" t="s">
        <v>38</v>
      </c>
      <c r="E9" s="60">
        <v>75560543231</v>
      </c>
      <c r="F9" s="24">
        <f t="shared" si="0"/>
        <v>75.560543230999997</v>
      </c>
      <c r="G9" s="66">
        <v>75.560543230999997</v>
      </c>
    </row>
    <row r="10" spans="4:9" x14ac:dyDescent="0.25">
      <c r="D10" s="23" t="s">
        <v>42</v>
      </c>
      <c r="E10" s="60">
        <v>39696039206</v>
      </c>
      <c r="F10" s="24">
        <f t="shared" si="0"/>
        <v>39.696039206000002</v>
      </c>
      <c r="G10" s="66">
        <v>39.696039206000002</v>
      </c>
    </row>
    <row r="11" spans="4:9" x14ac:dyDescent="0.25">
      <c r="D11" s="23" t="s">
        <v>55</v>
      </c>
      <c r="E11" s="60">
        <v>25465552262</v>
      </c>
      <c r="F11" s="24">
        <f t="shared" si="0"/>
        <v>25.465552261999999</v>
      </c>
      <c r="G11" s="66">
        <v>25.465552261999999</v>
      </c>
    </row>
    <row r="12" spans="4:9" ht="15.75" x14ac:dyDescent="0.25">
      <c r="D12" s="23" t="s">
        <v>58</v>
      </c>
      <c r="E12" s="60">
        <v>22546537617</v>
      </c>
      <c r="F12" s="24">
        <f t="shared" si="0"/>
        <v>22.546537616999998</v>
      </c>
      <c r="G12" s="66">
        <v>22.546537616999998</v>
      </c>
      <c r="I12" s="25" t="s">
        <v>57</v>
      </c>
    </row>
    <row r="13" spans="4:9" x14ac:dyDescent="0.25">
      <c r="D13" s="23" t="s">
        <v>33</v>
      </c>
      <c r="E13" s="60">
        <v>18825267544</v>
      </c>
      <c r="F13" s="24">
        <f t="shared" si="0"/>
        <v>18.825267543999999</v>
      </c>
      <c r="G13" s="66">
        <v>18.825267543999999</v>
      </c>
    </row>
    <row r="14" spans="4:9" x14ac:dyDescent="0.25">
      <c r="D14" s="23" t="s">
        <v>56</v>
      </c>
      <c r="E14" s="60">
        <v>13689869712</v>
      </c>
      <c r="F14" s="24">
        <f t="shared" si="0"/>
        <v>13.689869712</v>
      </c>
      <c r="G14" s="66">
        <v>13.689869712</v>
      </c>
    </row>
    <row r="15" spans="4:9" x14ac:dyDescent="0.25">
      <c r="D15" s="23" t="s">
        <v>64</v>
      </c>
      <c r="E15" s="60">
        <v>12756306317</v>
      </c>
      <c r="F15" s="24">
        <f t="shared" si="0"/>
        <v>12.756306317</v>
      </c>
      <c r="G15" s="66">
        <v>12.756306317</v>
      </c>
    </row>
    <row r="17" spans="2:5" x14ac:dyDescent="0.25">
      <c r="D17" s="8" t="s">
        <v>59</v>
      </c>
      <c r="E17" s="8" t="s">
        <v>60</v>
      </c>
    </row>
    <row r="18" spans="2:5" x14ac:dyDescent="0.25">
      <c r="D18" s="23" t="str">
        <f>D6</f>
        <v>INTER RAPIDISIMO S.A</v>
      </c>
      <c r="E18" s="24">
        <f t="shared" ref="E18:E27" si="1">F6</f>
        <v>247.71662089599999</v>
      </c>
    </row>
    <row r="19" spans="2:5" x14ac:dyDescent="0.25">
      <c r="D19" s="23" t="str">
        <f t="shared" ref="D19:D27" si="2">D7</f>
        <v>COORDINADORA MERCANTIL S. A.</v>
      </c>
      <c r="E19" s="24">
        <f t="shared" si="1"/>
        <v>131.75417010199999</v>
      </c>
    </row>
    <row r="20" spans="2:5" x14ac:dyDescent="0.25">
      <c r="B20" s="6" t="s">
        <v>61</v>
      </c>
      <c r="D20" s="23" t="str">
        <f t="shared" si="2"/>
        <v>SERVIENTREGA S.A.</v>
      </c>
      <c r="E20" s="24">
        <f t="shared" si="1"/>
        <v>100.905919204</v>
      </c>
    </row>
    <row r="21" spans="2:5" x14ac:dyDescent="0.25">
      <c r="B21" s="6" t="s">
        <v>49</v>
      </c>
      <c r="D21" s="23" t="str">
        <f t="shared" si="2"/>
        <v>COLVANES S.A.S.</v>
      </c>
      <c r="E21" s="24">
        <f t="shared" si="1"/>
        <v>75.560543230999997</v>
      </c>
    </row>
    <row r="22" spans="2:5" x14ac:dyDescent="0.25">
      <c r="D22" s="23" t="str">
        <f t="shared" si="2"/>
        <v>PASAR EXPRESS S.A</v>
      </c>
      <c r="E22" s="24">
        <f t="shared" si="1"/>
        <v>39.696039206000002</v>
      </c>
    </row>
    <row r="23" spans="2:5" x14ac:dyDescent="0.25">
      <c r="D23" s="23" t="str">
        <f t="shared" si="2"/>
        <v>DHL EXPRESS COLOMBIA LTDA</v>
      </c>
      <c r="E23" s="24">
        <f t="shared" si="1"/>
        <v>25.465552261999999</v>
      </c>
    </row>
    <row r="24" spans="2:5" x14ac:dyDescent="0.25">
      <c r="D24" s="23" t="str">
        <f t="shared" si="2"/>
        <v>LATIN LOGISTICS COLOMBIA S.A.S</v>
      </c>
      <c r="E24" s="24">
        <f t="shared" si="1"/>
        <v>22.546537616999998</v>
      </c>
    </row>
    <row r="25" spans="2:5" x14ac:dyDescent="0.25">
      <c r="D25" s="23" t="str">
        <f t="shared" si="2"/>
        <v>DOMINA ENTREGA TOTAL S.A.S.</v>
      </c>
      <c r="E25" s="24">
        <f t="shared" si="1"/>
        <v>18.825267543999999</v>
      </c>
    </row>
    <row r="26" spans="2:5" x14ac:dyDescent="0.25">
      <c r="D26" s="23" t="str">
        <f t="shared" si="2"/>
        <v>FEDERAL EXPRESS CORPORATION</v>
      </c>
      <c r="E26" s="24">
        <f t="shared" si="1"/>
        <v>13.689869712</v>
      </c>
    </row>
    <row r="27" spans="2:5" x14ac:dyDescent="0.25">
      <c r="D27" s="23" t="str">
        <f t="shared" si="2"/>
        <v>GLOBAL MENSAJERÍA S.A.S.</v>
      </c>
      <c r="E27" s="24">
        <f t="shared" si="1"/>
        <v>12.756306317</v>
      </c>
    </row>
    <row r="37" spans="4:7" x14ac:dyDescent="0.25">
      <c r="D37" s="23" t="s">
        <v>51</v>
      </c>
      <c r="E37" s="11">
        <v>5602948043</v>
      </c>
      <c r="F37" s="27">
        <f>E37/1000000000</f>
        <v>5.6029480429999996</v>
      </c>
    </row>
    <row r="38" spans="4:7" x14ac:dyDescent="0.25">
      <c r="D38" s="23" t="s">
        <v>50</v>
      </c>
      <c r="E38" s="11">
        <v>5457370445</v>
      </c>
      <c r="F38" s="27">
        <f t="shared" ref="F38:F46" si="3">E38/1000000000</f>
        <v>5.4573704449999996</v>
      </c>
    </row>
    <row r="39" spans="4:7" x14ac:dyDescent="0.25">
      <c r="D39" s="23" t="s">
        <v>33</v>
      </c>
      <c r="E39" s="11">
        <v>4191758245</v>
      </c>
      <c r="F39" s="27">
        <f t="shared" si="3"/>
        <v>4.1917582449999999</v>
      </c>
    </row>
    <row r="40" spans="4:7" x14ac:dyDescent="0.25">
      <c r="D40" s="23" t="s">
        <v>39</v>
      </c>
      <c r="E40" s="11">
        <v>2397557520</v>
      </c>
      <c r="F40" s="27">
        <f t="shared" si="3"/>
        <v>2.3975575199999999</v>
      </c>
    </row>
    <row r="41" spans="4:7" x14ac:dyDescent="0.25">
      <c r="D41" s="23" t="s">
        <v>52</v>
      </c>
      <c r="E41" s="11">
        <v>2379988972</v>
      </c>
      <c r="F41" s="27">
        <f t="shared" si="3"/>
        <v>2.379988972</v>
      </c>
    </row>
    <row r="42" spans="4:7" x14ac:dyDescent="0.25">
      <c r="D42" s="23" t="s">
        <v>41</v>
      </c>
      <c r="E42" s="11">
        <v>2018819840</v>
      </c>
      <c r="F42" s="27">
        <f t="shared" si="3"/>
        <v>2.0188198399999999</v>
      </c>
    </row>
    <row r="43" spans="4:7" x14ac:dyDescent="0.25">
      <c r="D43" s="23" t="s">
        <v>37</v>
      </c>
      <c r="E43" s="11">
        <v>1742204808</v>
      </c>
      <c r="F43" s="27">
        <f t="shared" si="3"/>
        <v>1.7422048080000001</v>
      </c>
    </row>
    <row r="44" spans="4:7" x14ac:dyDescent="0.25">
      <c r="D44" s="23" t="s">
        <v>74</v>
      </c>
      <c r="E44" s="11">
        <v>1702028855</v>
      </c>
      <c r="F44" s="27">
        <f t="shared" si="3"/>
        <v>1.702028855</v>
      </c>
    </row>
    <row r="45" spans="4:7" ht="15.75" x14ac:dyDescent="0.25">
      <c r="D45" s="23" t="s">
        <v>72</v>
      </c>
      <c r="E45" s="11">
        <v>1675622382</v>
      </c>
      <c r="F45" s="27">
        <f t="shared" si="3"/>
        <v>1.675622382</v>
      </c>
      <c r="G45" s="25" t="s">
        <v>62</v>
      </c>
    </row>
    <row r="46" spans="4:7" x14ac:dyDescent="0.25">
      <c r="D46" s="23" t="s">
        <v>36</v>
      </c>
      <c r="E46" s="11">
        <v>1554400493</v>
      </c>
      <c r="F46" s="27">
        <f t="shared" si="3"/>
        <v>1.5544004929999999</v>
      </c>
    </row>
    <row r="49" spans="2:5" x14ac:dyDescent="0.25">
      <c r="D49" s="23" t="str">
        <f>D37</f>
        <v>99MINUTOS COLOMBIA S.A.S.</v>
      </c>
      <c r="E49" s="24">
        <f t="shared" ref="E49:E58" si="4">F37</f>
        <v>5.6029480429999996</v>
      </c>
    </row>
    <row r="50" spans="2:5" x14ac:dyDescent="0.25">
      <c r="D50" s="23" t="str">
        <f t="shared" ref="D50:D58" si="5">D38</f>
        <v>DOMESA DE COLOMBIA S.A.</v>
      </c>
      <c r="E50" s="24">
        <f t="shared" si="4"/>
        <v>5.4573704449999996</v>
      </c>
    </row>
    <row r="51" spans="2:5" x14ac:dyDescent="0.25">
      <c r="B51" s="6" t="s">
        <v>61</v>
      </c>
      <c r="D51" s="23" t="str">
        <f t="shared" si="5"/>
        <v>DOMINA ENTREGA TOTAL S.A.S.</v>
      </c>
      <c r="E51" s="24">
        <f t="shared" si="4"/>
        <v>4.1917582449999999</v>
      </c>
    </row>
    <row r="52" spans="2:5" x14ac:dyDescent="0.25">
      <c r="B52" s="6" t="s">
        <v>54</v>
      </c>
      <c r="D52" s="23" t="str">
        <f t="shared" si="5"/>
        <v>P Y G - S.A.S</v>
      </c>
      <c r="E52" s="24">
        <f t="shared" si="4"/>
        <v>2.3975575199999999</v>
      </c>
    </row>
    <row r="53" spans="2:5" x14ac:dyDescent="0.25">
      <c r="D53" s="23" t="str">
        <f t="shared" si="5"/>
        <v>FIRSTSOURCE SAS</v>
      </c>
      <c r="E53" s="24">
        <f t="shared" si="4"/>
        <v>2.379988972</v>
      </c>
    </row>
    <row r="54" spans="2:5" x14ac:dyDescent="0.25">
      <c r="D54" s="23" t="str">
        <f t="shared" si="5"/>
        <v>PRINTING DELIVERY S.A.</v>
      </c>
      <c r="E54" s="24">
        <f t="shared" si="4"/>
        <v>2.0188198399999999</v>
      </c>
    </row>
    <row r="55" spans="2:5" x14ac:dyDescent="0.25">
      <c r="D55" s="23" t="str">
        <f t="shared" si="5"/>
        <v>CADENA COURRIER S.A.S.</v>
      </c>
      <c r="E55" s="24">
        <f t="shared" si="4"/>
        <v>1.7422048080000001</v>
      </c>
    </row>
    <row r="56" spans="2:5" x14ac:dyDescent="0.25">
      <c r="D56" s="23" t="str">
        <f t="shared" si="5"/>
        <v>E. S. M. LOGISTICA S. A. S.</v>
      </c>
      <c r="E56" s="24">
        <f t="shared" si="4"/>
        <v>1.702028855</v>
      </c>
    </row>
    <row r="57" spans="2:5" x14ac:dyDescent="0.25">
      <c r="D57" s="23" t="str">
        <f t="shared" si="5"/>
        <v>URBANO EXPRESS LOGISTICA Y MERCADEO LTDA</v>
      </c>
      <c r="E57" s="24">
        <f t="shared" si="4"/>
        <v>1.675622382</v>
      </c>
    </row>
    <row r="58" spans="2:5" x14ac:dyDescent="0.25">
      <c r="D58" s="23" t="str">
        <f t="shared" si="5"/>
        <v>SERVIENTREGA S.A.</v>
      </c>
      <c r="E58" s="24">
        <f t="shared" si="4"/>
        <v>1.5544004929999999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Cuadros 1-2 correo</vt:lpstr>
      <vt:lpstr>Cuadros 3 - 4 Mensajería</vt:lpstr>
      <vt:lpstr>Gráficos 3-8 Correo</vt:lpstr>
      <vt:lpstr>Gráficos 15-20 Mensajería</vt:lpstr>
      <vt:lpstr>EmpresasEnvios</vt:lpstr>
      <vt:lpstr>EmpresasIngresos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Liliana Arenas Perez</dc:creator>
  <cp:keywords/>
  <dc:description/>
  <cp:lastModifiedBy>Miguel Fernando Rodriguez Cajamarca</cp:lastModifiedBy>
  <cp:revision/>
  <dcterms:created xsi:type="dcterms:W3CDTF">2023-09-05T13:36:32Z</dcterms:created>
  <dcterms:modified xsi:type="dcterms:W3CDTF">2026-02-20T22:51:42Z</dcterms:modified>
  <cp:category/>
  <cp:contentStatus/>
</cp:coreProperties>
</file>